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zuo\Desktop\投資乗数効果の高い積極財政が財政健全化に必要不可欠 【今田 元喜】  6-8-2025\"/>
    </mc:Choice>
  </mc:AlternateContent>
  <bookViews>
    <workbookView xWindow="0" yWindow="0" windowWidth="28800" windowHeight="12180" firstSheet="1" activeTab="3"/>
  </bookViews>
  <sheets>
    <sheet name="国内総生産関連指標〔~2024-3-4〕 6-4-2025　" sheetId="1" r:id="rId1"/>
    <sheet name="GDP三面等価指標推移〔-2004〕 6-4-2025" sheetId="2" r:id="rId2"/>
    <sheet name="民主党政権時代(2009-2012)の緊縮財政の分析データ" sheetId="3" r:id="rId3"/>
    <sheet name="安倍政権時代の百兆円財政出動" sheetId="4" r:id="rId4"/>
  </sheets>
  <calcPr calcId="152511"/>
</workbook>
</file>

<file path=xl/calcChain.xml><?xml version="1.0" encoding="utf-8"?>
<calcChain xmlns="http://schemas.openxmlformats.org/spreadsheetml/2006/main">
  <c r="BO21" i="4" l="1"/>
  <c r="BL21" i="4"/>
  <c r="BI21" i="4"/>
  <c r="BF21" i="4"/>
  <c r="BB21" i="4"/>
  <c r="AZ21" i="4"/>
  <c r="AV21" i="4"/>
  <c r="AS21" i="4"/>
  <c r="BD21" i="4" s="1"/>
  <c r="AO21" i="4"/>
  <c r="AL21" i="4"/>
  <c r="AJ21" i="4"/>
  <c r="AH21" i="4"/>
  <c r="AF21" i="4" s="1"/>
  <c r="AD21" i="4"/>
  <c r="AA21" i="4"/>
  <c r="Y21" i="4"/>
  <c r="V21" i="4"/>
  <c r="R21" i="4"/>
  <c r="O21" i="4"/>
  <c r="K21" i="4"/>
  <c r="D21" i="4"/>
  <c r="AB21" i="4" s="1"/>
  <c r="BO20" i="4"/>
  <c r="BL20" i="4"/>
  <c r="BI20" i="4"/>
  <c r="BF20" i="4"/>
  <c r="BB20" i="4"/>
  <c r="AZ20" i="4"/>
  <c r="AV20" i="4"/>
  <c r="AS20" i="4"/>
  <c r="AO20" i="4"/>
  <c r="AP20" i="4" s="1"/>
  <c r="AL20" i="4"/>
  <c r="AJ20" i="4"/>
  <c r="AH20" i="4"/>
  <c r="AF20" i="4" s="1"/>
  <c r="AD20" i="4"/>
  <c r="AA20" i="4"/>
  <c r="AB20" i="4" s="1"/>
  <c r="Y20" i="4"/>
  <c r="V20" i="4"/>
  <c r="R20" i="4"/>
  <c r="O20" i="4"/>
  <c r="P20" i="4" s="1"/>
  <c r="K20" i="4"/>
  <c r="H20" i="4"/>
  <c r="I20" i="4" s="1"/>
  <c r="D20" i="4"/>
  <c r="BJ20" i="4" s="1"/>
  <c r="BO19" i="4"/>
  <c r="BL19" i="4"/>
  <c r="BI19" i="4"/>
  <c r="BF19" i="4"/>
  <c r="BB19" i="4"/>
  <c r="AZ19" i="4"/>
  <c r="AV19" i="4"/>
  <c r="AS19" i="4"/>
  <c r="BD19" i="4" s="1"/>
  <c r="AO19" i="4"/>
  <c r="AL19" i="4"/>
  <c r="AJ19" i="4"/>
  <c r="AH19" i="4"/>
  <c r="AF19" i="4" s="1"/>
  <c r="AD19" i="4"/>
  <c r="AA19" i="4"/>
  <c r="Y19" i="4"/>
  <c r="V19" i="4"/>
  <c r="R19" i="4"/>
  <c r="O19" i="4"/>
  <c r="K19" i="4"/>
  <c r="H19" i="4"/>
  <c r="D19" i="4"/>
  <c r="BJ19" i="4" s="1"/>
  <c r="BO18" i="4"/>
  <c r="BL18" i="4"/>
  <c r="BI18" i="4"/>
  <c r="BG18" i="4"/>
  <c r="BF18" i="4"/>
  <c r="BB18" i="4"/>
  <c r="AZ18" i="4"/>
  <c r="AV18" i="4"/>
  <c r="AS18" i="4"/>
  <c r="AO18" i="4"/>
  <c r="AL18" i="4"/>
  <c r="AJ18" i="4"/>
  <c r="AH18" i="4"/>
  <c r="AF18" i="4" s="1"/>
  <c r="AD18" i="4"/>
  <c r="AA18" i="4"/>
  <c r="AB18" i="4" s="1"/>
  <c r="Y18" i="4"/>
  <c r="V18" i="4"/>
  <c r="R18" i="4"/>
  <c r="O18" i="4"/>
  <c r="K18" i="4"/>
  <c r="H18" i="4"/>
  <c r="I19" i="4" s="1"/>
  <c r="D18" i="4"/>
  <c r="BM18" i="4" s="1"/>
  <c r="BO17" i="4"/>
  <c r="BL17" i="4"/>
  <c r="BI17" i="4"/>
  <c r="BF17" i="4"/>
  <c r="BB17" i="4"/>
  <c r="AZ17" i="4"/>
  <c r="AV17" i="4"/>
  <c r="AS17" i="4"/>
  <c r="AP17" i="4"/>
  <c r="AO17" i="4"/>
  <c r="AL17" i="4"/>
  <c r="AJ17" i="4"/>
  <c r="AH17" i="4"/>
  <c r="AF17" i="4" s="1"/>
  <c r="AD17" i="4"/>
  <c r="AA17" i="4"/>
  <c r="Y17" i="4"/>
  <c r="V17" i="4"/>
  <c r="R17" i="4"/>
  <c r="O17" i="4"/>
  <c r="K17" i="4"/>
  <c r="H17" i="4"/>
  <c r="D17" i="4"/>
  <c r="BG17" i="4" s="1"/>
  <c r="BO16" i="4"/>
  <c r="BL16" i="4"/>
  <c r="BI16" i="4"/>
  <c r="BF16" i="4"/>
  <c r="BB16" i="4"/>
  <c r="AZ16" i="4"/>
  <c r="AV16" i="4"/>
  <c r="AS16" i="4"/>
  <c r="AO16" i="4"/>
  <c r="AL16" i="4"/>
  <c r="AJ16" i="4"/>
  <c r="AH16" i="4"/>
  <c r="AF16" i="4" s="1"/>
  <c r="AD16" i="4"/>
  <c r="AA16" i="4"/>
  <c r="Y16" i="4"/>
  <c r="V16" i="4"/>
  <c r="R16" i="4"/>
  <c r="O16" i="4"/>
  <c r="K16" i="4"/>
  <c r="H16" i="4"/>
  <c r="D16" i="4"/>
  <c r="BO15" i="4"/>
  <c r="BL15" i="4"/>
  <c r="BI15" i="4"/>
  <c r="BF15" i="4"/>
  <c r="BB15" i="4"/>
  <c r="AZ15" i="4"/>
  <c r="AV15" i="4"/>
  <c r="AS15" i="4"/>
  <c r="AO15" i="4"/>
  <c r="AL15" i="4"/>
  <c r="AJ15" i="4"/>
  <c r="AH15" i="4"/>
  <c r="AF15" i="4" s="1"/>
  <c r="AD15" i="4"/>
  <c r="AA15" i="4"/>
  <c r="Y15" i="4"/>
  <c r="V15" i="4"/>
  <c r="R15" i="4"/>
  <c r="O15" i="4"/>
  <c r="K15" i="4"/>
  <c r="H15" i="4"/>
  <c r="D15" i="4"/>
  <c r="AT15" i="4" s="1"/>
  <c r="BO14" i="4"/>
  <c r="BL14" i="4"/>
  <c r="BI14" i="4"/>
  <c r="BF14" i="4"/>
  <c r="BG14" i="4" s="1"/>
  <c r="BB14" i="4"/>
  <c r="AZ14" i="4"/>
  <c r="AV14" i="4"/>
  <c r="AS14" i="4"/>
  <c r="BD14" i="4" s="1"/>
  <c r="AO14" i="4"/>
  <c r="AL14" i="4"/>
  <c r="AJ14" i="4"/>
  <c r="AH14" i="4"/>
  <c r="AF14" i="4" s="1"/>
  <c r="AD14" i="4"/>
  <c r="AA14" i="4"/>
  <c r="Y14" i="4"/>
  <c r="V14" i="4"/>
  <c r="R14" i="4"/>
  <c r="O14" i="4"/>
  <c r="K14" i="4"/>
  <c r="H14" i="4"/>
  <c r="I15" i="4" s="1"/>
  <c r="D14" i="4"/>
  <c r="P14" i="4" s="1"/>
  <c r="BO13" i="4"/>
  <c r="BL13" i="4"/>
  <c r="BI13" i="4"/>
  <c r="BJ13" i="4" s="1"/>
  <c r="BF13" i="4"/>
  <c r="BB13" i="4"/>
  <c r="AZ13" i="4"/>
  <c r="AV13" i="4"/>
  <c r="AS13" i="4"/>
  <c r="AO13" i="4"/>
  <c r="AL13" i="4"/>
  <c r="AJ13" i="4"/>
  <c r="AH13" i="4"/>
  <c r="AF13" i="4" s="1"/>
  <c r="AD13" i="4"/>
  <c r="AA13" i="4"/>
  <c r="Y13" i="4"/>
  <c r="V13" i="4"/>
  <c r="R13" i="4"/>
  <c r="O13" i="4"/>
  <c r="K13" i="4"/>
  <c r="H13" i="4"/>
  <c r="D13" i="4"/>
  <c r="BG13" i="4" s="1"/>
  <c r="BO12" i="4"/>
  <c r="BL12" i="4"/>
  <c r="BI12" i="4"/>
  <c r="BF12" i="4"/>
  <c r="BB12" i="4"/>
  <c r="AZ12" i="4"/>
  <c r="AV12" i="4"/>
  <c r="AS12" i="4"/>
  <c r="AO12" i="4"/>
  <c r="AL12" i="4"/>
  <c r="AJ12" i="4"/>
  <c r="AH12" i="4"/>
  <c r="AF12" i="4" s="1"/>
  <c r="AD12" i="4"/>
  <c r="AA12" i="4"/>
  <c r="AB12" i="4" s="1"/>
  <c r="Y12" i="4"/>
  <c r="V12" i="4"/>
  <c r="R12" i="4"/>
  <c r="O12" i="4"/>
  <c r="P12" i="4" s="1"/>
  <c r="K12" i="4"/>
  <c r="H12" i="4"/>
  <c r="D12" i="4"/>
  <c r="BO11" i="4"/>
  <c r="BL11" i="4"/>
  <c r="BI11" i="4"/>
  <c r="BF11" i="4"/>
  <c r="BB11" i="4"/>
  <c r="AZ11" i="4"/>
  <c r="AV11" i="4"/>
  <c r="BD11" i="4" s="1"/>
  <c r="AS11" i="4"/>
  <c r="AO11" i="4"/>
  <c r="AL11" i="4"/>
  <c r="AJ11" i="4"/>
  <c r="AH11" i="4"/>
  <c r="AF11" i="4" s="1"/>
  <c r="AD11" i="4"/>
  <c r="AA11" i="4"/>
  <c r="Y11" i="4"/>
  <c r="V11" i="4"/>
  <c r="R11" i="4"/>
  <c r="O11" i="4"/>
  <c r="K11" i="4"/>
  <c r="H11" i="4"/>
  <c r="D11" i="4"/>
  <c r="AT11" i="4" s="1"/>
  <c r="BO10" i="4"/>
  <c r="BL10" i="4"/>
  <c r="BI10" i="4"/>
  <c r="BF10" i="4"/>
  <c r="BG10" i="4" s="1"/>
  <c r="BB10" i="4"/>
  <c r="AZ10" i="4"/>
  <c r="AV10" i="4"/>
  <c r="AS10" i="4"/>
  <c r="BD10" i="4" s="1"/>
  <c r="AO10" i="4"/>
  <c r="AL10" i="4"/>
  <c r="AJ10" i="4"/>
  <c r="AH10" i="4"/>
  <c r="AF10" i="4" s="1"/>
  <c r="AD10" i="4"/>
  <c r="AA10" i="4"/>
  <c r="AB10" i="4" s="1"/>
  <c r="Y10" i="4"/>
  <c r="V10" i="4"/>
  <c r="R10" i="4"/>
  <c r="O10" i="4"/>
  <c r="K10" i="4"/>
  <c r="H10" i="4"/>
  <c r="I11" i="4" s="1"/>
  <c r="D10" i="4"/>
  <c r="BM10" i="4" s="1"/>
  <c r="BL9" i="4"/>
  <c r="BI9" i="4"/>
  <c r="BF9" i="4"/>
  <c r="AV9" i="4"/>
  <c r="AS9" i="4"/>
  <c r="AO9" i="4"/>
  <c r="AL9" i="4"/>
  <c r="AJ9" i="4"/>
  <c r="AH9" i="4"/>
  <c r="AF9" i="4" s="1"/>
  <c r="AD9" i="4"/>
  <c r="AA9" i="4"/>
  <c r="Y9" i="4"/>
  <c r="V9" i="4"/>
  <c r="R9" i="4"/>
  <c r="O9" i="4"/>
  <c r="H9" i="4"/>
  <c r="D9" i="4"/>
  <c r="BJ9" i="4" s="1"/>
  <c r="BL8" i="4"/>
  <c r="BI8" i="4"/>
  <c r="BF8" i="4"/>
  <c r="AV8" i="4"/>
  <c r="AS8" i="4"/>
  <c r="AO8" i="4"/>
  <c r="AL8" i="4"/>
  <c r="AJ8" i="4"/>
  <c r="AH8" i="4"/>
  <c r="AF8" i="4" s="1"/>
  <c r="AD8" i="4"/>
  <c r="AA8" i="4"/>
  <c r="Y8" i="4"/>
  <c r="V8" i="4"/>
  <c r="R8" i="4"/>
  <c r="O8" i="4"/>
  <c r="H8" i="4"/>
  <c r="E8" i="4"/>
  <c r="D8" i="4" s="1"/>
  <c r="BL7" i="4"/>
  <c r="BI7" i="4"/>
  <c r="BF7" i="4"/>
  <c r="AV7" i="4"/>
  <c r="AS7" i="4"/>
  <c r="AO7" i="4"/>
  <c r="AL7" i="4"/>
  <c r="AJ7" i="4"/>
  <c r="AH7" i="4"/>
  <c r="AF7" i="4" s="1"/>
  <c r="AD7" i="4"/>
  <c r="AA7" i="4"/>
  <c r="Y7" i="4"/>
  <c r="V7" i="4"/>
  <c r="R7" i="4"/>
  <c r="O7" i="4"/>
  <c r="H7" i="4"/>
  <c r="E7" i="4"/>
  <c r="D7" i="4" s="1"/>
  <c r="BL6" i="4"/>
  <c r="BI6" i="4"/>
  <c r="BF6" i="4"/>
  <c r="AV6" i="4"/>
  <c r="AS6" i="4"/>
  <c r="AO6" i="4"/>
  <c r="AL6" i="4"/>
  <c r="AJ6" i="4"/>
  <c r="AH6" i="4"/>
  <c r="AF6" i="4" s="1"/>
  <c r="AD6" i="4"/>
  <c r="AA6" i="4"/>
  <c r="Y6" i="4"/>
  <c r="V6" i="4"/>
  <c r="R6" i="4"/>
  <c r="O6" i="4"/>
  <c r="I6" i="4"/>
  <c r="H6" i="4"/>
  <c r="E6" i="4"/>
  <c r="D6" i="4" s="1"/>
  <c r="BJ10" i="4" l="1"/>
  <c r="BM13" i="4"/>
  <c r="AP15" i="4"/>
  <c r="BD20" i="4"/>
  <c r="BJ21" i="4"/>
  <c r="BJ11" i="4"/>
  <c r="AP13" i="4"/>
  <c r="AB14" i="4"/>
  <c r="BD15" i="4"/>
  <c r="BJ16" i="4"/>
  <c r="AP18" i="4"/>
  <c r="AP10" i="4"/>
  <c r="BD12" i="4"/>
  <c r="I13" i="4"/>
  <c r="AP14" i="4"/>
  <c r="BJ15" i="4"/>
  <c r="BM17" i="4"/>
  <c r="P19" i="4"/>
  <c r="AB19" i="4"/>
  <c r="AP21" i="4"/>
  <c r="BM8" i="4"/>
  <c r="BG8" i="4"/>
  <c r="AT8" i="4"/>
  <c r="AB8" i="4"/>
  <c r="P8" i="4"/>
  <c r="AB11" i="4"/>
  <c r="BG11" i="4"/>
  <c r="BM14" i="4"/>
  <c r="AB6" i="4"/>
  <c r="BG6" i="4"/>
  <c r="I7" i="4"/>
  <c r="BJ8" i="4"/>
  <c r="I9" i="4"/>
  <c r="AP11" i="4"/>
  <c r="BJ12" i="4"/>
  <c r="BM12" i="4"/>
  <c r="P15" i="4"/>
  <c r="I16" i="4"/>
  <c r="AP16" i="4"/>
  <c r="BD17" i="4"/>
  <c r="BJ18" i="4"/>
  <c r="AT19" i="4"/>
  <c r="BM19" i="4"/>
  <c r="BG20" i="4"/>
  <c r="BM9" i="4"/>
  <c r="BM16" i="4"/>
  <c r="AB9" i="4"/>
  <c r="BG9" i="4"/>
  <c r="P10" i="4"/>
  <c r="I12" i="4"/>
  <c r="AP12" i="4"/>
  <c r="BD13" i="4"/>
  <c r="BJ14" i="4"/>
  <c r="AB15" i="4"/>
  <c r="BM15" i="4"/>
  <c r="BG16" i="4"/>
  <c r="P17" i="4"/>
  <c r="AB17" i="4"/>
  <c r="BG19" i="4"/>
  <c r="AT21" i="4"/>
  <c r="BM21" i="4"/>
  <c r="AT9" i="4"/>
  <c r="AT6" i="4"/>
  <c r="BM6" i="4"/>
  <c r="BJ7" i="4"/>
  <c r="AP8" i="4"/>
  <c r="P11" i="4"/>
  <c r="BM11" i="4"/>
  <c r="BG12" i="4"/>
  <c r="P13" i="4"/>
  <c r="AB13" i="4"/>
  <c r="BG15" i="4"/>
  <c r="P16" i="4"/>
  <c r="AB16" i="4"/>
  <c r="BD16" i="4"/>
  <c r="I18" i="4"/>
  <c r="BJ17" i="4"/>
  <c r="P18" i="4"/>
  <c r="BD18" i="4"/>
  <c r="AP19" i="4"/>
  <c r="BM20" i="4"/>
  <c r="P21" i="4"/>
  <c r="BG21" i="4"/>
  <c r="AP7" i="4"/>
  <c r="P7" i="4"/>
  <c r="BM7" i="4"/>
  <c r="BG7" i="4"/>
  <c r="AB7" i="4"/>
  <c r="AT7" i="4"/>
  <c r="BJ6" i="4"/>
  <c r="AP6" i="4"/>
  <c r="P6" i="4"/>
  <c r="I8" i="4"/>
  <c r="P9" i="4"/>
  <c r="AP9" i="4"/>
  <c r="I14" i="4"/>
  <c r="AT10" i="4"/>
  <c r="AT14" i="4"/>
  <c r="I17" i="4"/>
  <c r="AT18" i="4"/>
  <c r="AT13" i="4"/>
  <c r="AT17" i="4"/>
  <c r="AT12" i="4"/>
  <c r="AT16" i="4"/>
  <c r="AT20" i="4"/>
  <c r="BH13" i="3"/>
  <c r="BB13" i="3"/>
  <c r="AZ13" i="3"/>
  <c r="AV13" i="3"/>
  <c r="AS13" i="3"/>
  <c r="AO13" i="3"/>
  <c r="AL13" i="3"/>
  <c r="AJ13" i="3"/>
  <c r="AH13" i="3"/>
  <c r="AF13" i="3" s="1"/>
  <c r="AD13" i="3"/>
  <c r="AA13" i="3"/>
  <c r="AB13" i="3" s="1"/>
  <c r="Y13" i="3"/>
  <c r="V13" i="3"/>
  <c r="R13" i="3"/>
  <c r="O13" i="3"/>
  <c r="P13" i="3" s="1"/>
  <c r="K13" i="3"/>
  <c r="H13" i="3"/>
  <c r="D13" i="3"/>
  <c r="BH12" i="3"/>
  <c r="BB12" i="3"/>
  <c r="AZ12" i="3"/>
  <c r="AV12" i="3"/>
  <c r="AS12" i="3"/>
  <c r="AO12" i="3"/>
  <c r="AL12" i="3"/>
  <c r="AJ12" i="3"/>
  <c r="AH12" i="3"/>
  <c r="AF12" i="3" s="1"/>
  <c r="AD12" i="3"/>
  <c r="AA12" i="3"/>
  <c r="Y12" i="3"/>
  <c r="V12" i="3"/>
  <c r="R12" i="3"/>
  <c r="O12" i="3"/>
  <c r="K12" i="3"/>
  <c r="H12" i="3"/>
  <c r="D12" i="3"/>
  <c r="BH11" i="3"/>
  <c r="BB11" i="3"/>
  <c r="AZ11" i="3"/>
  <c r="AV11" i="3"/>
  <c r="AS11" i="3"/>
  <c r="AO11" i="3"/>
  <c r="AL11" i="3"/>
  <c r="AJ11" i="3"/>
  <c r="AH11" i="3"/>
  <c r="AF11" i="3" s="1"/>
  <c r="AD11" i="3"/>
  <c r="AA11" i="3"/>
  <c r="Y11" i="3"/>
  <c r="V11" i="3"/>
  <c r="R11" i="3"/>
  <c r="O11" i="3"/>
  <c r="K11" i="3"/>
  <c r="H11" i="3"/>
  <c r="D11" i="3"/>
  <c r="BF11" i="3" s="1"/>
  <c r="BH10" i="3"/>
  <c r="BB10" i="3"/>
  <c r="AZ10" i="3"/>
  <c r="AV10" i="3"/>
  <c r="AS10" i="3"/>
  <c r="AO10" i="3"/>
  <c r="AL10" i="3"/>
  <c r="AJ10" i="3"/>
  <c r="AH10" i="3"/>
  <c r="AF10" i="3" s="1"/>
  <c r="AD10" i="3"/>
  <c r="AA10" i="3"/>
  <c r="Y10" i="3"/>
  <c r="V10" i="3"/>
  <c r="R10" i="3"/>
  <c r="O10" i="3"/>
  <c r="K10" i="3"/>
  <c r="H10" i="3"/>
  <c r="D10" i="3"/>
  <c r="AV9" i="3"/>
  <c r="AS9" i="3"/>
  <c r="AO9" i="3"/>
  <c r="AL9" i="3"/>
  <c r="AJ9" i="3"/>
  <c r="AH9" i="3"/>
  <c r="AF9" i="3" s="1"/>
  <c r="AD9" i="3"/>
  <c r="AA9" i="3"/>
  <c r="Y9" i="3"/>
  <c r="V9" i="3"/>
  <c r="R9" i="3"/>
  <c r="O9" i="3"/>
  <c r="H9" i="3"/>
  <c r="D9" i="3"/>
  <c r="BF9" i="3" s="1"/>
  <c r="AV8" i="3"/>
  <c r="AS8" i="3"/>
  <c r="AO8" i="3"/>
  <c r="AL8" i="3"/>
  <c r="AJ8" i="3"/>
  <c r="AH8" i="3"/>
  <c r="AF8" i="3" s="1"/>
  <c r="AD8" i="3"/>
  <c r="AA8" i="3"/>
  <c r="Y8" i="3"/>
  <c r="V8" i="3"/>
  <c r="R8" i="3"/>
  <c r="O8" i="3"/>
  <c r="H8" i="3"/>
  <c r="E8" i="3"/>
  <c r="D8" i="3" s="1"/>
  <c r="AV7" i="3"/>
  <c r="AS7" i="3"/>
  <c r="AO7" i="3"/>
  <c r="AL7" i="3"/>
  <c r="AJ7" i="3"/>
  <c r="AH7" i="3"/>
  <c r="AF7" i="3" s="1"/>
  <c r="AD7" i="3"/>
  <c r="AA7" i="3"/>
  <c r="Y7" i="3"/>
  <c r="V7" i="3"/>
  <c r="R7" i="3"/>
  <c r="O7" i="3"/>
  <c r="H7" i="3"/>
  <c r="E7" i="3"/>
  <c r="D7" i="3"/>
  <c r="AV6" i="3"/>
  <c r="AS6" i="3"/>
  <c r="AO6" i="3"/>
  <c r="AL6" i="3"/>
  <c r="AJ6" i="3"/>
  <c r="AH6" i="3"/>
  <c r="AF6" i="3" s="1"/>
  <c r="AD6" i="3"/>
  <c r="AA6" i="3"/>
  <c r="Y6" i="3"/>
  <c r="V6" i="3"/>
  <c r="R6" i="3"/>
  <c r="O6" i="3"/>
  <c r="I6" i="3"/>
  <c r="H6" i="3"/>
  <c r="E6" i="3"/>
  <c r="D6" i="3" s="1"/>
  <c r="BF6" i="3" s="1"/>
  <c r="P6" i="3" l="1"/>
  <c r="P7" i="3"/>
  <c r="AB7" i="3"/>
  <c r="I9" i="3"/>
  <c r="P10" i="3"/>
  <c r="AB10" i="3"/>
  <c r="I11" i="3"/>
  <c r="AT9" i="3"/>
  <c r="AT7" i="3"/>
  <c r="P9" i="3"/>
  <c r="AB9" i="3"/>
  <c r="AB12" i="3"/>
  <c r="I13" i="3"/>
  <c r="AP13" i="3"/>
  <c r="AP11" i="3"/>
  <c r="I7" i="3"/>
  <c r="I8" i="3"/>
  <c r="BD10" i="3"/>
  <c r="BD13" i="3"/>
  <c r="AB11" i="3"/>
  <c r="P12" i="3"/>
  <c r="BF12" i="3"/>
  <c r="AT13" i="3"/>
  <c r="BF13" i="3"/>
  <c r="AT6" i="3"/>
  <c r="P11" i="3"/>
  <c r="AP6" i="3"/>
  <c r="AP7" i="3"/>
  <c r="BF10" i="3"/>
  <c r="AP12" i="3"/>
  <c r="BF7" i="3"/>
  <c r="AP9" i="3"/>
  <c r="I10" i="3"/>
  <c r="AP10" i="3"/>
  <c r="BD11" i="3"/>
  <c r="AT12" i="3"/>
  <c r="P8" i="3"/>
  <c r="AP8" i="3"/>
  <c r="AT8" i="3"/>
  <c r="BF8" i="3"/>
  <c r="AB8" i="3"/>
  <c r="I12" i="3"/>
  <c r="BD12" i="3"/>
  <c r="AT11" i="3"/>
  <c r="AB6" i="3"/>
  <c r="AT10" i="3"/>
  <c r="U26" i="1"/>
  <c r="K25" i="2" s="1"/>
  <c r="U25" i="1"/>
  <c r="K24" i="2" s="1"/>
  <c r="U24" i="1"/>
  <c r="K23" i="2" s="1"/>
  <c r="U23" i="1"/>
  <c r="K22" i="2" s="1"/>
  <c r="U22" i="1"/>
  <c r="K21" i="2" s="1"/>
  <c r="U21" i="1"/>
  <c r="K20" i="2" s="1"/>
  <c r="U20" i="1"/>
  <c r="K19" i="2" s="1"/>
  <c r="U19" i="1"/>
  <c r="K18" i="2" s="1"/>
  <c r="U18" i="1"/>
  <c r="K17" i="2" s="1"/>
  <c r="U17" i="1"/>
  <c r="K16" i="2" s="1"/>
  <c r="U16" i="1"/>
  <c r="K15" i="2" s="1"/>
  <c r="U15" i="1"/>
  <c r="K14" i="2" s="1"/>
  <c r="U14" i="1"/>
  <c r="K13" i="2" s="1"/>
  <c r="U13" i="1"/>
  <c r="K12" i="2" s="1"/>
  <c r="U12" i="1"/>
  <c r="K11" i="2" s="1"/>
  <c r="U11" i="1"/>
  <c r="K10" i="2" s="1"/>
  <c r="U10" i="1"/>
  <c r="U9" i="1"/>
  <c r="S26" i="1"/>
  <c r="S25" i="1"/>
  <c r="S24" i="1"/>
  <c r="S23" i="1"/>
  <c r="S22" i="1"/>
  <c r="S21" i="1"/>
  <c r="S20" i="1"/>
  <c r="S19" i="1"/>
  <c r="S18" i="1"/>
  <c r="S17" i="1"/>
  <c r="S16" i="1"/>
  <c r="S15" i="1"/>
  <c r="S14" i="1"/>
  <c r="S13" i="1"/>
  <c r="S12" i="1"/>
  <c r="S11" i="1"/>
  <c r="S10" i="1"/>
  <c r="S9" i="1"/>
  <c r="S8" i="1"/>
  <c r="O24" i="1" l="1"/>
  <c r="O23" i="1"/>
  <c r="O22" i="1"/>
  <c r="O21" i="1"/>
  <c r="O20" i="1"/>
  <c r="O19" i="1"/>
  <c r="O18" i="1"/>
  <c r="O17" i="1"/>
  <c r="O16" i="1"/>
  <c r="O15" i="1"/>
  <c r="O14" i="1"/>
  <c r="O13" i="1"/>
  <c r="J24" i="1"/>
  <c r="J23" i="1"/>
  <c r="J22" i="1"/>
  <c r="J21" i="1"/>
  <c r="J20" i="1"/>
  <c r="J19" i="1"/>
  <c r="J18" i="1"/>
  <c r="J17" i="1"/>
  <c r="J16" i="1"/>
  <c r="J15" i="1"/>
  <c r="J14" i="1"/>
  <c r="J13" i="1"/>
  <c r="J12" i="1"/>
  <c r="J11" i="1"/>
  <c r="J10" i="1"/>
  <c r="J9" i="1"/>
  <c r="J8" i="1"/>
  <c r="J7" i="1"/>
  <c r="J6" i="1"/>
  <c r="J5" i="1"/>
  <c r="J25" i="1"/>
  <c r="BB25" i="2" l="1"/>
  <c r="AZ25" i="2"/>
  <c r="BB24" i="2"/>
  <c r="AZ24" i="2"/>
  <c r="BB23" i="2"/>
  <c r="AZ23" i="2"/>
  <c r="BB22" i="2"/>
  <c r="AZ22" i="2"/>
  <c r="BB21" i="2"/>
  <c r="AZ21" i="2"/>
  <c r="BB20" i="2"/>
  <c r="AZ20" i="2"/>
  <c r="BB19" i="2"/>
  <c r="AZ19" i="2"/>
  <c r="BB18" i="2"/>
  <c r="AZ18" i="2"/>
  <c r="BB17" i="2"/>
  <c r="AZ17" i="2"/>
  <c r="BB16" i="2"/>
  <c r="AZ16" i="2"/>
  <c r="BB15" i="2"/>
  <c r="AZ15" i="2"/>
  <c r="BB14" i="2"/>
  <c r="AZ14" i="2"/>
  <c r="BB13" i="2"/>
  <c r="AZ13" i="2"/>
  <c r="BB12" i="2"/>
  <c r="AZ12" i="2"/>
  <c r="BB11" i="2"/>
  <c r="AZ11" i="2"/>
  <c r="BB10" i="2"/>
  <c r="AZ10" i="2"/>
  <c r="D10" i="2"/>
  <c r="H10" i="2"/>
  <c r="O10" i="2"/>
  <c r="P10" i="2" s="1"/>
  <c r="R10" i="2"/>
  <c r="V10" i="2"/>
  <c r="Y10" i="2"/>
  <c r="AA10" i="2"/>
  <c r="AB10" i="2" s="1"/>
  <c r="AD10" i="2"/>
  <c r="AH10" i="2"/>
  <c r="AF10" i="2" s="1"/>
  <c r="AJ10" i="2"/>
  <c r="AL10" i="2"/>
  <c r="AO10" i="2"/>
  <c r="AP10" i="2" s="1"/>
  <c r="AS10" i="2"/>
  <c r="AT10" i="2" s="1"/>
  <c r="AV10" i="2"/>
  <c r="BF10" i="2"/>
  <c r="BG10" i="2" s="1"/>
  <c r="BI10" i="2"/>
  <c r="BJ10" i="2" s="1"/>
  <c r="BL10" i="2"/>
  <c r="BM10" i="2" s="1"/>
  <c r="BO10" i="2"/>
  <c r="D11" i="2"/>
  <c r="H11" i="2"/>
  <c r="O11" i="2"/>
  <c r="P11" i="2" s="1"/>
  <c r="R11" i="2"/>
  <c r="V11" i="2"/>
  <c r="Y11" i="2"/>
  <c r="AA11" i="2"/>
  <c r="AB11" i="2" s="1"/>
  <c r="AD11" i="2"/>
  <c r="AH11" i="2"/>
  <c r="AF11" i="2" s="1"/>
  <c r="AJ11" i="2"/>
  <c r="AL11" i="2"/>
  <c r="AO11" i="2"/>
  <c r="AP11" i="2" s="1"/>
  <c r="AS11" i="2"/>
  <c r="AV11" i="2"/>
  <c r="BF11" i="2"/>
  <c r="BI11" i="2"/>
  <c r="BJ11" i="2" s="1"/>
  <c r="BL11" i="2"/>
  <c r="BO11" i="2"/>
  <c r="D12" i="2"/>
  <c r="H12" i="2"/>
  <c r="O12" i="2"/>
  <c r="P12" i="2" s="1"/>
  <c r="R12" i="2"/>
  <c r="V12" i="2"/>
  <c r="Y12" i="2"/>
  <c r="AA12" i="2"/>
  <c r="AB12" i="2" s="1"/>
  <c r="AD12" i="2"/>
  <c r="AH12" i="2"/>
  <c r="AF12" i="2" s="1"/>
  <c r="AJ12" i="2"/>
  <c r="AL12" i="2"/>
  <c r="AO12" i="2"/>
  <c r="AP12" i="2" s="1"/>
  <c r="AS12" i="2"/>
  <c r="AT12" i="2" s="1"/>
  <c r="AV12" i="2"/>
  <c r="BF12" i="2"/>
  <c r="BG12" i="2" s="1"/>
  <c r="BI12" i="2"/>
  <c r="BJ12" i="2" s="1"/>
  <c r="BL12" i="2"/>
  <c r="BM12" i="2" s="1"/>
  <c r="BO12" i="2"/>
  <c r="D13" i="2"/>
  <c r="H13" i="2"/>
  <c r="O13" i="2"/>
  <c r="R13" i="2"/>
  <c r="V13" i="2"/>
  <c r="Y13" i="2"/>
  <c r="AA13" i="2"/>
  <c r="AD13" i="2"/>
  <c r="AF13" i="2"/>
  <c r="AH13" i="2"/>
  <c r="AJ13" i="2"/>
  <c r="AL13" i="2"/>
  <c r="AO13" i="2"/>
  <c r="AP13" i="2" s="1"/>
  <c r="AS13" i="2"/>
  <c r="AV13" i="2"/>
  <c r="BD13" i="2" s="1"/>
  <c r="BF13" i="2"/>
  <c r="BI13" i="2"/>
  <c r="BJ13" i="2" s="1"/>
  <c r="BL13" i="2"/>
  <c r="BO13" i="2"/>
  <c r="D14" i="2"/>
  <c r="H14" i="2"/>
  <c r="I14" i="2" s="1"/>
  <c r="O14" i="2"/>
  <c r="P14" i="2" s="1"/>
  <c r="R14" i="2"/>
  <c r="V14" i="2"/>
  <c r="Y14" i="2"/>
  <c r="AA14" i="2"/>
  <c r="AB14" i="2" s="1"/>
  <c r="AD14" i="2"/>
  <c r="AH14" i="2"/>
  <c r="AF14" i="2" s="1"/>
  <c r="AJ14" i="2"/>
  <c r="AL14" i="2"/>
  <c r="AO14" i="2"/>
  <c r="AP14" i="2" s="1"/>
  <c r="AS14" i="2"/>
  <c r="AT14" i="2" s="1"/>
  <c r="AV14" i="2"/>
  <c r="BF14" i="2"/>
  <c r="BG14" i="2" s="1"/>
  <c r="BI14" i="2"/>
  <c r="BJ14" i="2" s="1"/>
  <c r="BL14" i="2"/>
  <c r="BM14" i="2" s="1"/>
  <c r="BO14" i="2"/>
  <c r="D15" i="2"/>
  <c r="H15" i="2"/>
  <c r="O15" i="2"/>
  <c r="R15" i="2"/>
  <c r="V15" i="2"/>
  <c r="Y15" i="2"/>
  <c r="AA15" i="2"/>
  <c r="AD15" i="2"/>
  <c r="AH15" i="2"/>
  <c r="AF15" i="2" s="1"/>
  <c r="AJ15" i="2"/>
  <c r="AL15" i="2"/>
  <c r="AO15" i="2"/>
  <c r="AP15" i="2" s="1"/>
  <c r="AS15" i="2"/>
  <c r="AT15" i="2" s="1"/>
  <c r="AV15" i="2"/>
  <c r="BD15" i="2" s="1"/>
  <c r="BF15" i="2"/>
  <c r="BG15" i="2" s="1"/>
  <c r="BI15" i="2"/>
  <c r="BJ15" i="2" s="1"/>
  <c r="BL15" i="2"/>
  <c r="BM15" i="2"/>
  <c r="BO15" i="2"/>
  <c r="D16" i="2"/>
  <c r="H16" i="2"/>
  <c r="I16" i="2"/>
  <c r="O16" i="2"/>
  <c r="R16" i="2"/>
  <c r="V16" i="2"/>
  <c r="Y16" i="2"/>
  <c r="AA16" i="2"/>
  <c r="AD16" i="2"/>
  <c r="AH16" i="2"/>
  <c r="AF16" i="2" s="1"/>
  <c r="AJ16" i="2"/>
  <c r="AL16" i="2"/>
  <c r="AO16" i="2"/>
  <c r="AS16" i="2"/>
  <c r="AV16" i="2"/>
  <c r="BF16" i="2"/>
  <c r="BG16" i="2" s="1"/>
  <c r="BI16" i="2"/>
  <c r="BL16" i="2"/>
  <c r="BM16" i="2" s="1"/>
  <c r="BO16" i="2"/>
  <c r="D17" i="2"/>
  <c r="H17" i="2"/>
  <c r="I17" i="2" s="1"/>
  <c r="O17" i="2"/>
  <c r="P17" i="2" s="1"/>
  <c r="R17" i="2"/>
  <c r="V17" i="2"/>
  <c r="Y17" i="2"/>
  <c r="AA17" i="2"/>
  <c r="AB17" i="2" s="1"/>
  <c r="AD17" i="2"/>
  <c r="AH17" i="2"/>
  <c r="AF17" i="2" s="1"/>
  <c r="AJ17" i="2"/>
  <c r="AL17" i="2"/>
  <c r="AO17" i="2"/>
  <c r="AP17" i="2" s="1"/>
  <c r="AS17" i="2"/>
  <c r="AT17" i="2" s="1"/>
  <c r="AV17" i="2"/>
  <c r="BD17" i="2" s="1"/>
  <c r="BF17" i="2"/>
  <c r="BG17" i="2" s="1"/>
  <c r="BI17" i="2"/>
  <c r="BJ17" i="2" s="1"/>
  <c r="BL17" i="2"/>
  <c r="BM17" i="2"/>
  <c r="BO17" i="2"/>
  <c r="D18" i="2"/>
  <c r="H18" i="2"/>
  <c r="I18" i="2"/>
  <c r="O18" i="2"/>
  <c r="R18" i="2"/>
  <c r="V18" i="2"/>
  <c r="Y18" i="2"/>
  <c r="AA18" i="2"/>
  <c r="AD18" i="2"/>
  <c r="AH18" i="2"/>
  <c r="AF18" i="2" s="1"/>
  <c r="AJ18" i="2"/>
  <c r="AL18" i="2"/>
  <c r="AO18" i="2"/>
  <c r="AS18" i="2"/>
  <c r="AT18" i="2" s="1"/>
  <c r="AV18" i="2"/>
  <c r="BD18" i="2" s="1"/>
  <c r="BF18" i="2"/>
  <c r="BG18" i="2" s="1"/>
  <c r="BI18" i="2"/>
  <c r="BL18" i="2"/>
  <c r="BM18" i="2" s="1"/>
  <c r="BO18" i="2"/>
  <c r="D19" i="2"/>
  <c r="H19" i="2"/>
  <c r="I19" i="2" s="1"/>
  <c r="O19" i="2"/>
  <c r="P19" i="2" s="1"/>
  <c r="R19" i="2"/>
  <c r="V19" i="2"/>
  <c r="Y19" i="2"/>
  <c r="AA19" i="2"/>
  <c r="AB19" i="2" s="1"/>
  <c r="AD19" i="2"/>
  <c r="AH19" i="2"/>
  <c r="AF19" i="2" s="1"/>
  <c r="AJ19" i="2"/>
  <c r="AL19" i="2"/>
  <c r="AO19" i="2"/>
  <c r="AP19" i="2" s="1"/>
  <c r="AS19" i="2"/>
  <c r="AT19" i="2"/>
  <c r="AV19" i="2"/>
  <c r="BD19" i="2" s="1"/>
  <c r="BF19" i="2"/>
  <c r="BG19" i="2" s="1"/>
  <c r="BI19" i="2"/>
  <c r="BJ19" i="2" s="1"/>
  <c r="BL19" i="2"/>
  <c r="BM19" i="2" s="1"/>
  <c r="BO19" i="2"/>
  <c r="D20" i="2"/>
  <c r="H20" i="2"/>
  <c r="O20" i="2"/>
  <c r="P20" i="2" s="1"/>
  <c r="R20" i="2"/>
  <c r="V20" i="2"/>
  <c r="Y20" i="2"/>
  <c r="AA20" i="2"/>
  <c r="AB20" i="2" s="1"/>
  <c r="AD20" i="2"/>
  <c r="AH20" i="2"/>
  <c r="AF20" i="2" s="1"/>
  <c r="AJ20" i="2"/>
  <c r="AL20" i="2"/>
  <c r="AO20" i="2"/>
  <c r="AP20" i="2" s="1"/>
  <c r="AS20" i="2"/>
  <c r="AV20" i="2"/>
  <c r="BD20" i="2" s="1"/>
  <c r="BF20" i="2"/>
  <c r="BG20" i="2"/>
  <c r="BI20" i="2"/>
  <c r="BL20" i="2"/>
  <c r="BM20" i="2" s="1"/>
  <c r="BO20" i="2"/>
  <c r="D21" i="2"/>
  <c r="H21" i="2"/>
  <c r="I21" i="2" s="1"/>
  <c r="O21" i="2"/>
  <c r="P21" i="2" s="1"/>
  <c r="R21" i="2"/>
  <c r="V21" i="2"/>
  <c r="Y21" i="2"/>
  <c r="AA21" i="2"/>
  <c r="AB21" i="2" s="1"/>
  <c r="AD21" i="2"/>
  <c r="AH21" i="2"/>
  <c r="AF21" i="2" s="1"/>
  <c r="AJ21" i="2"/>
  <c r="AL21" i="2"/>
  <c r="AO21" i="2"/>
  <c r="AP21" i="2" s="1"/>
  <c r="AS21" i="2"/>
  <c r="AT21" i="2" s="1"/>
  <c r="AV21" i="2"/>
  <c r="BD21" i="2" s="1"/>
  <c r="BF21" i="2"/>
  <c r="BG21" i="2" s="1"/>
  <c r="BI21" i="2"/>
  <c r="BJ21" i="2" s="1"/>
  <c r="BL21" i="2"/>
  <c r="BM21" i="2" s="1"/>
  <c r="BO21" i="2"/>
  <c r="D22" i="2"/>
  <c r="H22" i="2"/>
  <c r="I22" i="2" s="1"/>
  <c r="O22" i="2"/>
  <c r="P22" i="2" s="1"/>
  <c r="R22" i="2"/>
  <c r="V22" i="2"/>
  <c r="Y22" i="2"/>
  <c r="AA22" i="2"/>
  <c r="AB22" i="2" s="1"/>
  <c r="AD22" i="2"/>
  <c r="AH22" i="2"/>
  <c r="AF22" i="2" s="1"/>
  <c r="AJ22" i="2"/>
  <c r="AL22" i="2"/>
  <c r="AO22" i="2"/>
  <c r="AP22" i="2" s="1"/>
  <c r="AS22" i="2"/>
  <c r="AT22" i="2" s="1"/>
  <c r="AV22" i="2"/>
  <c r="BF22" i="2"/>
  <c r="BG22" i="2" s="1"/>
  <c r="BI22" i="2"/>
  <c r="BJ22" i="2" s="1"/>
  <c r="BL22" i="2"/>
  <c r="BM22" i="2" s="1"/>
  <c r="BO22" i="2"/>
  <c r="D23" i="2"/>
  <c r="H23" i="2"/>
  <c r="O23" i="2"/>
  <c r="P23" i="2" s="1"/>
  <c r="R23" i="2"/>
  <c r="V23" i="2"/>
  <c r="Y23" i="2"/>
  <c r="AA23" i="2"/>
  <c r="AB23" i="2" s="1"/>
  <c r="AD23" i="2"/>
  <c r="AH23" i="2"/>
  <c r="AF23" i="2" s="1"/>
  <c r="AJ23" i="2"/>
  <c r="AL23" i="2"/>
  <c r="AO23" i="2"/>
  <c r="AP23" i="2" s="1"/>
  <c r="AS23" i="2"/>
  <c r="AV23" i="2"/>
  <c r="BF23" i="2"/>
  <c r="BI23" i="2"/>
  <c r="BJ23" i="2" s="1"/>
  <c r="BL23" i="2"/>
  <c r="BO23" i="2"/>
  <c r="D24" i="2"/>
  <c r="H24" i="2"/>
  <c r="O24" i="2"/>
  <c r="P24" i="2" s="1"/>
  <c r="R24" i="2"/>
  <c r="V24" i="2"/>
  <c r="Y24" i="2"/>
  <c r="AA24" i="2"/>
  <c r="AB24" i="2" s="1"/>
  <c r="AD24" i="2"/>
  <c r="AH24" i="2"/>
  <c r="AF24" i="2" s="1"/>
  <c r="AJ24" i="2"/>
  <c r="AL24" i="2"/>
  <c r="AO24" i="2"/>
  <c r="AP24" i="2" s="1"/>
  <c r="AS24" i="2"/>
  <c r="AT24" i="2" s="1"/>
  <c r="AV24" i="2"/>
  <c r="BF24" i="2"/>
  <c r="BG24" i="2" s="1"/>
  <c r="BI24" i="2"/>
  <c r="BJ24" i="2" s="1"/>
  <c r="BL24" i="2"/>
  <c r="BM24" i="2" s="1"/>
  <c r="BO24" i="2"/>
  <c r="D25" i="2"/>
  <c r="O25" i="2"/>
  <c r="R25" i="2"/>
  <c r="V25" i="2"/>
  <c r="Y25" i="2"/>
  <c r="AA25" i="2"/>
  <c r="AB25" i="2" s="1"/>
  <c r="AD25" i="2"/>
  <c r="AF25" i="2"/>
  <c r="AH25" i="2"/>
  <c r="AJ25" i="2"/>
  <c r="AL25" i="2"/>
  <c r="AO25" i="2"/>
  <c r="AP25" i="2" s="1"/>
  <c r="AS25" i="2"/>
  <c r="AV25" i="2"/>
  <c r="BF25" i="2"/>
  <c r="BI25" i="2"/>
  <c r="BJ25" i="2" s="1"/>
  <c r="BL25" i="2"/>
  <c r="BO25" i="2"/>
  <c r="AA9" i="2"/>
  <c r="BL9" i="2"/>
  <c r="BI9" i="2"/>
  <c r="BF9" i="2"/>
  <c r="AS9" i="2"/>
  <c r="AV9" i="2"/>
  <c r="AL9" i="2"/>
  <c r="AJ9" i="2"/>
  <c r="AH9" i="2"/>
  <c r="AF9" i="2" s="1"/>
  <c r="AD9" i="2"/>
  <c r="Y9" i="2"/>
  <c r="V9" i="2"/>
  <c r="R9" i="2"/>
  <c r="O9" i="2"/>
  <c r="AO9" i="2"/>
  <c r="H9" i="2"/>
  <c r="D9" i="2"/>
  <c r="AA8" i="2"/>
  <c r="BL8" i="2"/>
  <c r="BI8" i="2"/>
  <c r="BF8" i="2"/>
  <c r="AS8" i="2"/>
  <c r="AV8" i="2"/>
  <c r="AL8" i="2"/>
  <c r="AJ8" i="2"/>
  <c r="AH8" i="2"/>
  <c r="AF8" i="2" s="1"/>
  <c r="AD8" i="2"/>
  <c r="Y8" i="2"/>
  <c r="V8" i="2"/>
  <c r="R8" i="2"/>
  <c r="O8" i="2"/>
  <c r="AO8" i="2"/>
  <c r="H8" i="2"/>
  <c r="E8" i="2"/>
  <c r="D8" i="2" s="1"/>
  <c r="AA7" i="2"/>
  <c r="BL7" i="2"/>
  <c r="BI7" i="2"/>
  <c r="BF7" i="2"/>
  <c r="AS7" i="2"/>
  <c r="AV7" i="2"/>
  <c r="AL7" i="2"/>
  <c r="AJ7" i="2"/>
  <c r="AH7" i="2"/>
  <c r="AF7" i="2" s="1"/>
  <c r="AD7" i="2"/>
  <c r="Y7" i="2"/>
  <c r="V7" i="2"/>
  <c r="R7" i="2"/>
  <c r="O7" i="2"/>
  <c r="AO7" i="2"/>
  <c r="H7" i="2"/>
  <c r="E7" i="2"/>
  <c r="D7" i="2" s="1"/>
  <c r="AA6" i="2"/>
  <c r="BL6" i="2"/>
  <c r="BI6" i="2"/>
  <c r="BF6" i="2"/>
  <c r="AS6" i="2"/>
  <c r="AV6" i="2"/>
  <c r="AL6" i="2"/>
  <c r="AJ6" i="2"/>
  <c r="AH6" i="2"/>
  <c r="AF6" i="2" s="1"/>
  <c r="AD6" i="2"/>
  <c r="Y6" i="2"/>
  <c r="V6" i="2"/>
  <c r="R6" i="2"/>
  <c r="O6" i="2"/>
  <c r="AO6" i="2"/>
  <c r="H6" i="2"/>
  <c r="E6" i="2"/>
  <c r="D6" i="2" s="1"/>
  <c r="I24" i="2" l="1"/>
  <c r="AT16" i="2"/>
  <c r="AB15" i="2"/>
  <c r="P15" i="2"/>
  <c r="I12" i="2"/>
  <c r="AT20" i="2"/>
  <c r="AB13" i="2"/>
  <c r="P13" i="2"/>
  <c r="I10" i="2"/>
  <c r="BD23" i="2"/>
  <c r="BD11" i="2"/>
  <c r="BM25" i="2"/>
  <c r="BG25" i="2"/>
  <c r="AT25" i="2"/>
  <c r="P25" i="2"/>
  <c r="BD24" i="2"/>
  <c r="BM23" i="2"/>
  <c r="BG23" i="2"/>
  <c r="AT23" i="2"/>
  <c r="I23" i="2"/>
  <c r="BD22" i="2"/>
  <c r="BJ20" i="2"/>
  <c r="I20" i="2"/>
  <c r="BJ18" i="2"/>
  <c r="AP18" i="2"/>
  <c r="AB18" i="2"/>
  <c r="P18" i="2"/>
  <c r="BJ16" i="2"/>
  <c r="BD16" i="2"/>
  <c r="AP16" i="2"/>
  <c r="AB16" i="2"/>
  <c r="P16" i="2"/>
  <c r="I15" i="2"/>
  <c r="BD14" i="2"/>
  <c r="BM13" i="2"/>
  <c r="BG13" i="2"/>
  <c r="AT13" i="2"/>
  <c r="I13" i="2"/>
  <c r="BD12" i="2"/>
  <c r="BM11" i="2"/>
  <c r="BG11" i="2"/>
  <c r="AT11" i="2"/>
  <c r="I11" i="2"/>
  <c r="BD10" i="2"/>
  <c r="BD25" i="2"/>
  <c r="I9" i="2"/>
  <c r="BG9" i="2"/>
  <c r="AB9" i="2"/>
  <c r="I8" i="2"/>
  <c r="AP9" i="2"/>
  <c r="BJ9" i="2"/>
  <c r="AT9" i="2"/>
  <c r="I7" i="2"/>
  <c r="P9" i="2"/>
  <c r="BM9" i="2"/>
  <c r="BJ6" i="2"/>
  <c r="AT6" i="2"/>
  <c r="AP6" i="2"/>
  <c r="BM6" i="2"/>
  <c r="BG6" i="2"/>
  <c r="P6" i="2"/>
  <c r="AB6" i="2"/>
  <c r="BG7" i="2"/>
  <c r="P7" i="2"/>
  <c r="AB7" i="2"/>
  <c r="BJ7" i="2"/>
  <c r="AT7" i="2"/>
  <c r="AP7" i="2"/>
  <c r="BM7" i="2"/>
  <c r="BJ8" i="2"/>
  <c r="BM8" i="2"/>
  <c r="BG8" i="2"/>
  <c r="P8" i="2"/>
  <c r="AB8" i="2"/>
  <c r="AT8" i="2"/>
  <c r="AP8" i="2"/>
  <c r="AB26" i="1"/>
  <c r="AB25" i="1"/>
  <c r="AB24" i="1"/>
  <c r="AB23" i="1"/>
  <c r="AB22" i="1"/>
  <c r="AB21" i="1"/>
  <c r="AB20" i="1"/>
  <c r="AB19" i="1"/>
  <c r="AB18" i="1"/>
  <c r="AB17" i="1"/>
  <c r="AB16" i="1"/>
  <c r="AB15" i="1"/>
  <c r="AB14" i="1"/>
  <c r="AB13" i="1"/>
  <c r="AB12" i="1"/>
  <c r="AB11" i="1"/>
  <c r="AB10" i="1"/>
  <c r="AB9" i="1"/>
  <c r="AB8" i="1"/>
  <c r="AB7" i="1"/>
  <c r="AB6" i="1"/>
  <c r="AB5" i="1"/>
  <c r="AK26" i="1"/>
  <c r="AK25" i="1"/>
  <c r="AK24" i="1"/>
  <c r="AK23" i="1"/>
  <c r="AK22" i="1"/>
  <c r="AK21" i="1"/>
  <c r="AK20" i="1"/>
  <c r="AK19" i="1"/>
  <c r="AK18" i="1"/>
  <c r="AK17" i="1"/>
  <c r="AK16" i="1"/>
  <c r="AK15" i="1"/>
  <c r="AK14" i="1"/>
  <c r="AK13" i="1"/>
  <c r="AK12" i="1"/>
  <c r="AK11" i="1"/>
  <c r="AK10" i="1"/>
  <c r="AK9" i="1"/>
  <c r="AK8" i="1"/>
  <c r="AK7" i="1"/>
  <c r="AK6" i="1"/>
  <c r="AK5" i="1"/>
  <c r="D26" i="1" l="1"/>
  <c r="D25" i="1"/>
  <c r="D24" i="1"/>
  <c r="D23" i="1"/>
  <c r="D22" i="1"/>
  <c r="D21" i="1"/>
  <c r="D20" i="1"/>
  <c r="D19" i="1"/>
  <c r="D18" i="1"/>
  <c r="D17" i="1"/>
  <c r="D16" i="1"/>
  <c r="D15" i="1"/>
  <c r="D14" i="1"/>
  <c r="D13" i="1"/>
  <c r="D12" i="1"/>
  <c r="D11" i="1"/>
  <c r="D10" i="1"/>
  <c r="E9" i="1"/>
  <c r="D9" i="1" s="1"/>
  <c r="E8" i="1"/>
  <c r="D8" i="1" s="1"/>
  <c r="E7" i="1"/>
  <c r="D7" i="1" s="1"/>
  <c r="E6" i="1"/>
  <c r="D6" i="1" s="1"/>
  <c r="E5" i="1"/>
  <c r="D5" i="1" s="1"/>
  <c r="H24" i="1"/>
  <c r="H23" i="1"/>
  <c r="I23" i="1" s="1"/>
  <c r="H22" i="1"/>
  <c r="H21" i="1"/>
  <c r="H20" i="1"/>
  <c r="H19" i="1"/>
  <c r="I19" i="1" s="1"/>
  <c r="H18" i="1"/>
  <c r="H17" i="1"/>
  <c r="H16" i="1"/>
  <c r="H15" i="1"/>
  <c r="I15" i="1" s="1"/>
  <c r="H14" i="1"/>
  <c r="H13" i="1"/>
  <c r="H12" i="1"/>
  <c r="H11" i="1"/>
  <c r="I11" i="1" s="1"/>
  <c r="H10" i="1"/>
  <c r="H9" i="1"/>
  <c r="H8" i="1"/>
  <c r="H7" i="1"/>
  <c r="I7" i="1" s="1"/>
  <c r="I6" i="2" s="1"/>
  <c r="H6" i="1"/>
  <c r="H5" i="1"/>
  <c r="H25" i="1"/>
  <c r="I25" i="1" s="1"/>
  <c r="I6" i="1" l="1"/>
  <c r="I10" i="1"/>
  <c r="I14" i="1"/>
  <c r="I18" i="1"/>
  <c r="I22" i="1"/>
  <c r="I8" i="1"/>
  <c r="I12" i="1"/>
  <c r="I16" i="1"/>
  <c r="I20" i="1"/>
  <c r="I24" i="1"/>
  <c r="I17" i="1"/>
  <c r="I21" i="1"/>
  <c r="I13" i="1"/>
  <c r="I9" i="1"/>
  <c r="AF26" i="1"/>
  <c r="AF25" i="1"/>
  <c r="AF24" i="1"/>
  <c r="AF23" i="1"/>
  <c r="AF22" i="1"/>
  <c r="AF21" i="1"/>
  <c r="AF20" i="1"/>
  <c r="AF19" i="1"/>
  <c r="AF18" i="1"/>
  <c r="AF17" i="1"/>
  <c r="AF16" i="1"/>
  <c r="AF15" i="1"/>
  <c r="AF14" i="1"/>
  <c r="AF13" i="1"/>
  <c r="AF12" i="1"/>
  <c r="AF11" i="1"/>
  <c r="AF10" i="1"/>
  <c r="AF9" i="1"/>
  <c r="AF8" i="1"/>
  <c r="AF7" i="1"/>
  <c r="AF6" i="1"/>
  <c r="AF5" i="1"/>
  <c r="BM26" i="1" l="1"/>
  <c r="BN26" i="1" s="1"/>
  <c r="BM25" i="1"/>
  <c r="BN25" i="1" s="1"/>
  <c r="BM24" i="1"/>
  <c r="BN24" i="1" s="1"/>
  <c r="BM23" i="1"/>
  <c r="BN23" i="1" s="1"/>
  <c r="BM22" i="1"/>
  <c r="BN22" i="1" s="1"/>
  <c r="BM21" i="1"/>
  <c r="BN21" i="1" s="1"/>
  <c r="BM20" i="1"/>
  <c r="BN20" i="1" s="1"/>
  <c r="BM19" i="1"/>
  <c r="BN19" i="1" s="1"/>
  <c r="BM18" i="1"/>
  <c r="BN18" i="1" s="1"/>
  <c r="BM17" i="1"/>
  <c r="BN17" i="1" s="1"/>
  <c r="BM16" i="1"/>
  <c r="BN16" i="1" s="1"/>
  <c r="BM15" i="1"/>
  <c r="BN15" i="1" s="1"/>
  <c r="BM14" i="1"/>
  <c r="BN14" i="1" s="1"/>
  <c r="BM13" i="1"/>
  <c r="BN13" i="1" s="1"/>
  <c r="BM12" i="1"/>
  <c r="BN12" i="1" s="1"/>
  <c r="BM11" i="1"/>
  <c r="BN11" i="1" s="1"/>
  <c r="BM10" i="1"/>
  <c r="BN10" i="1" s="1"/>
  <c r="BM9" i="1"/>
  <c r="BN9" i="1" s="1"/>
  <c r="BM8" i="1"/>
  <c r="BN8" i="1" s="1"/>
  <c r="BM7" i="1"/>
  <c r="BN7" i="1" s="1"/>
  <c r="BM6" i="1"/>
  <c r="BN6" i="1" s="1"/>
  <c r="BM5" i="1"/>
  <c r="BN5" i="1" s="1"/>
  <c r="BI26" i="1"/>
  <c r="BJ26" i="1" s="1"/>
  <c r="BI25" i="1"/>
  <c r="BJ25" i="1" s="1"/>
  <c r="BI24" i="1"/>
  <c r="BJ24" i="1" s="1"/>
  <c r="BI23" i="1"/>
  <c r="BJ23" i="1" s="1"/>
  <c r="BI22" i="1"/>
  <c r="BJ22" i="1" s="1"/>
  <c r="BI21" i="1"/>
  <c r="BJ21" i="1" s="1"/>
  <c r="BI20" i="1"/>
  <c r="BJ20" i="1" s="1"/>
  <c r="BI19" i="1"/>
  <c r="BJ19" i="1" s="1"/>
  <c r="BI18" i="1"/>
  <c r="BJ18" i="1" s="1"/>
  <c r="BI17" i="1"/>
  <c r="BJ17" i="1" s="1"/>
  <c r="BI16" i="1"/>
  <c r="BJ16" i="1" s="1"/>
  <c r="BI15" i="1"/>
  <c r="BJ15" i="1" s="1"/>
  <c r="BI14" i="1"/>
  <c r="BJ14" i="1" s="1"/>
  <c r="BI13" i="1"/>
  <c r="BJ13" i="1" s="1"/>
  <c r="BI12" i="1"/>
  <c r="BJ12" i="1" s="1"/>
  <c r="BI11" i="1"/>
  <c r="BJ11" i="1" s="1"/>
  <c r="BI10" i="1"/>
  <c r="BJ10" i="1" s="1"/>
  <c r="BI9" i="1"/>
  <c r="BJ9" i="1" s="1"/>
  <c r="BI8" i="1"/>
  <c r="BJ8" i="1" s="1"/>
  <c r="BI7" i="1"/>
  <c r="BJ7" i="1" s="1"/>
  <c r="BI6" i="1"/>
  <c r="BJ6" i="1" s="1"/>
  <c r="BI5" i="1"/>
  <c r="BJ5" i="1" s="1"/>
  <c r="BF26" i="1"/>
  <c r="BG26" i="1" s="1"/>
  <c r="BF25" i="1"/>
  <c r="BG25" i="1" s="1"/>
  <c r="BF24" i="1"/>
  <c r="BG24" i="1" s="1"/>
  <c r="BF23" i="1"/>
  <c r="BG23" i="1" s="1"/>
  <c r="BF22" i="1"/>
  <c r="BG22" i="1" s="1"/>
  <c r="BF21" i="1"/>
  <c r="BG21" i="1" s="1"/>
  <c r="BF20" i="1"/>
  <c r="BG20" i="1" s="1"/>
  <c r="BF19" i="1"/>
  <c r="BG19" i="1" s="1"/>
  <c r="BF18" i="1"/>
  <c r="BG18" i="1" s="1"/>
  <c r="BF17" i="1"/>
  <c r="BG17" i="1" s="1"/>
  <c r="BF16" i="1"/>
  <c r="BG16" i="1" s="1"/>
  <c r="BF15" i="1"/>
  <c r="BG15" i="1" s="1"/>
  <c r="BF14" i="1"/>
  <c r="BG14" i="1" s="1"/>
  <c r="BF13" i="1"/>
  <c r="BG13" i="1" s="1"/>
  <c r="BF12" i="1"/>
  <c r="BG12" i="1" s="1"/>
  <c r="BF11" i="1"/>
  <c r="BG11" i="1" s="1"/>
  <c r="BF10" i="1"/>
  <c r="BG10" i="1" s="1"/>
  <c r="BF9" i="1"/>
  <c r="BG9" i="1" s="1"/>
  <c r="BF8" i="1"/>
  <c r="BG8" i="1" s="1"/>
  <c r="BF7" i="1"/>
  <c r="BG7" i="1" s="1"/>
  <c r="BF6" i="1"/>
  <c r="BG6" i="1" s="1"/>
  <c r="BF5" i="1"/>
  <c r="BG5" i="1" s="1"/>
  <c r="AU26" i="1"/>
  <c r="AU25" i="1"/>
  <c r="AU24" i="1"/>
  <c r="AU23" i="1"/>
  <c r="AU22" i="1"/>
  <c r="AU21" i="1"/>
  <c r="AU20" i="1"/>
  <c r="AU19" i="1"/>
  <c r="AU18" i="1"/>
  <c r="AU17" i="1"/>
  <c r="AU16" i="1"/>
  <c r="AU15" i="1"/>
  <c r="AU14" i="1"/>
  <c r="AU13" i="1"/>
  <c r="AU12" i="1"/>
  <c r="AU11" i="1"/>
  <c r="AU10" i="1"/>
  <c r="AU9" i="1"/>
  <c r="AU8" i="1"/>
  <c r="AU7" i="1"/>
  <c r="AU6" i="1"/>
  <c r="AU5" i="1"/>
  <c r="BC26" i="1"/>
  <c r="BD26" i="1" s="1"/>
  <c r="BC25" i="1"/>
  <c r="BD25" i="1" s="1"/>
  <c r="BC24" i="1"/>
  <c r="BD24" i="1" s="1"/>
  <c r="BC23" i="1"/>
  <c r="BD23" i="1" s="1"/>
  <c r="BC22" i="1"/>
  <c r="BD22" i="1" s="1"/>
  <c r="BC21" i="1"/>
  <c r="BD21" i="1" s="1"/>
  <c r="BC20" i="1"/>
  <c r="BD20" i="1" s="1"/>
  <c r="BC19" i="1"/>
  <c r="BD19" i="1" s="1"/>
  <c r="BC18" i="1"/>
  <c r="BD18" i="1" s="1"/>
  <c r="BC17" i="1"/>
  <c r="BD17" i="1" s="1"/>
  <c r="BC16" i="1"/>
  <c r="BD16" i="1" s="1"/>
  <c r="BC15" i="1"/>
  <c r="BD15" i="1" s="1"/>
  <c r="BC14" i="1"/>
  <c r="BD14" i="1" s="1"/>
  <c r="BC13" i="1"/>
  <c r="BD13" i="1" s="1"/>
  <c r="BC12" i="1"/>
  <c r="BD12" i="1" s="1"/>
  <c r="BC11" i="1"/>
  <c r="BD11" i="1" s="1"/>
  <c r="BC10" i="1"/>
  <c r="BD10" i="1" s="1"/>
  <c r="BC9" i="1"/>
  <c r="BD9" i="1" s="1"/>
  <c r="BC8" i="1"/>
  <c r="BD8" i="1" s="1"/>
  <c r="BC7" i="1"/>
  <c r="BD7" i="1" s="1"/>
  <c r="BC6" i="1"/>
  <c r="BD6" i="1" s="1"/>
  <c r="BC5" i="1"/>
  <c r="BD5" i="1" s="1"/>
  <c r="AR26" i="1"/>
  <c r="AR25" i="1"/>
  <c r="AR24" i="1"/>
  <c r="AR23" i="1"/>
  <c r="AR22" i="1"/>
  <c r="AR21" i="1"/>
  <c r="AR20" i="1"/>
  <c r="AR19" i="1"/>
  <c r="AR18" i="1"/>
  <c r="AR17" i="1"/>
  <c r="AR16" i="1"/>
  <c r="AR15" i="1"/>
  <c r="AR14" i="1"/>
  <c r="AR13" i="1"/>
  <c r="AR12" i="1"/>
  <c r="AR11" i="1"/>
  <c r="AR10" i="1"/>
  <c r="AR9" i="1"/>
  <c r="AR8" i="1"/>
  <c r="AR7" i="1"/>
  <c r="AR6" i="1"/>
  <c r="AR5" i="1"/>
  <c r="AP26" i="1"/>
  <c r="AP25" i="1"/>
  <c r="AP24" i="1"/>
  <c r="AP23" i="1"/>
  <c r="AP22" i="1"/>
  <c r="AP21" i="1"/>
  <c r="AP20" i="1"/>
  <c r="AP19" i="1"/>
  <c r="AP18" i="1"/>
  <c r="AP17" i="1"/>
  <c r="AP16" i="1"/>
  <c r="AP15" i="1"/>
  <c r="AP14" i="1"/>
  <c r="AP13" i="1"/>
  <c r="AP12" i="1"/>
  <c r="AP11" i="1"/>
  <c r="AP10" i="1"/>
  <c r="AP9" i="1"/>
  <c r="AP8" i="1"/>
  <c r="AP7" i="1"/>
  <c r="AP6" i="1"/>
  <c r="AP5" i="1"/>
  <c r="AN26" i="1"/>
  <c r="AN25" i="1"/>
  <c r="AN24" i="1"/>
  <c r="AN23" i="1"/>
  <c r="AN22" i="1"/>
  <c r="AN21" i="1"/>
  <c r="AN20" i="1"/>
  <c r="AN19" i="1"/>
  <c r="AN18" i="1"/>
  <c r="AN17" i="1"/>
  <c r="AN16" i="1"/>
  <c r="AN15" i="1"/>
  <c r="AN14" i="1"/>
  <c r="AN13" i="1"/>
  <c r="AN12" i="1"/>
  <c r="AN11" i="1"/>
  <c r="AN10" i="1"/>
  <c r="AN9" i="1"/>
  <c r="AN8" i="1"/>
  <c r="AN7" i="1"/>
  <c r="AN6" i="1"/>
  <c r="AN5" i="1"/>
  <c r="AY26" i="1"/>
  <c r="AZ26" i="1" s="1"/>
  <c r="AY25" i="1"/>
  <c r="AZ25" i="1" s="1"/>
  <c r="AY24" i="1"/>
  <c r="AZ24" i="1" s="1"/>
  <c r="AY23" i="1"/>
  <c r="AZ23" i="1" s="1"/>
  <c r="AY22" i="1"/>
  <c r="AZ22" i="1" s="1"/>
  <c r="AY21" i="1"/>
  <c r="AZ21" i="1" s="1"/>
  <c r="AY20" i="1"/>
  <c r="AZ20" i="1" s="1"/>
  <c r="AY19" i="1"/>
  <c r="AZ19" i="1" s="1"/>
  <c r="AY18" i="1"/>
  <c r="AZ18" i="1" s="1"/>
  <c r="AY17" i="1"/>
  <c r="AZ17" i="1" s="1"/>
  <c r="AY16" i="1"/>
  <c r="AZ16" i="1" s="1"/>
  <c r="AY15" i="1"/>
  <c r="AZ15" i="1" s="1"/>
  <c r="AY14" i="1"/>
  <c r="AZ14" i="1" s="1"/>
  <c r="AY13" i="1"/>
  <c r="AZ13" i="1" s="1"/>
  <c r="AY12" i="1"/>
  <c r="AZ12" i="1" s="1"/>
  <c r="AY11" i="1"/>
  <c r="AZ11" i="1" s="1"/>
  <c r="AY10" i="1"/>
  <c r="AZ10" i="1" s="1"/>
  <c r="AY9" i="1"/>
  <c r="AZ9" i="1" s="1"/>
  <c r="AY8" i="1"/>
  <c r="AZ8" i="1" s="1"/>
  <c r="AY7" i="1"/>
  <c r="AZ7" i="1" s="1"/>
  <c r="AY6" i="1"/>
  <c r="AZ6" i="1" s="1"/>
  <c r="AY5" i="1"/>
  <c r="AZ5" i="1" s="1"/>
  <c r="AI26" i="1"/>
  <c r="AI25" i="1"/>
  <c r="AI24" i="1"/>
  <c r="AI23" i="1"/>
  <c r="AI22" i="1"/>
  <c r="AI21" i="1"/>
  <c r="AI20" i="1"/>
  <c r="AI19" i="1"/>
  <c r="AI18" i="1"/>
  <c r="AI17" i="1"/>
  <c r="AI16" i="1"/>
  <c r="AI15" i="1"/>
  <c r="AI14" i="1"/>
  <c r="AI13" i="1"/>
  <c r="AI12" i="1"/>
  <c r="AI11" i="1"/>
  <c r="AI10" i="1"/>
  <c r="AI9" i="1"/>
  <c r="AI8" i="1"/>
  <c r="AI7" i="1"/>
  <c r="AI6" i="1"/>
  <c r="AI5" i="1"/>
  <c r="Y26" i="1"/>
  <c r="Z26" i="1" s="1"/>
  <c r="Y25" i="1"/>
  <c r="Z25" i="1" s="1"/>
  <c r="Y24" i="1"/>
  <c r="Z24" i="1" s="1"/>
  <c r="Y23" i="1"/>
  <c r="Z23" i="1" s="1"/>
  <c r="Y22" i="1"/>
  <c r="Z22" i="1" s="1"/>
  <c r="Y21" i="1"/>
  <c r="Z21" i="1" s="1"/>
  <c r="Y20" i="1"/>
  <c r="Z20" i="1" s="1"/>
  <c r="Y19" i="1"/>
  <c r="Z19" i="1" s="1"/>
  <c r="Y18" i="1"/>
  <c r="Z18" i="1" s="1"/>
  <c r="Y17" i="1"/>
  <c r="Z17" i="1" s="1"/>
  <c r="Y16" i="1"/>
  <c r="Z16" i="1" s="1"/>
  <c r="Y15" i="1"/>
  <c r="Z15" i="1" s="1"/>
  <c r="Y14" i="1"/>
  <c r="Z14" i="1" s="1"/>
  <c r="Y13" i="1"/>
  <c r="Z13" i="1" s="1"/>
  <c r="Y12" i="1"/>
  <c r="Z12" i="1" s="1"/>
  <c r="Y11" i="1"/>
  <c r="Z11" i="1" s="1"/>
  <c r="Y10" i="1"/>
  <c r="Z10" i="1" s="1"/>
  <c r="Y9" i="1"/>
  <c r="Z9" i="1" s="1"/>
  <c r="Y8" i="1"/>
  <c r="Z8" i="1" s="1"/>
  <c r="Y7" i="1"/>
  <c r="Z7" i="1" s="1"/>
  <c r="Y6" i="1"/>
  <c r="Z6" i="1" s="1"/>
  <c r="Y5" i="1"/>
  <c r="V25" i="1"/>
  <c r="W25" i="1" s="1"/>
  <c r="V24" i="1"/>
  <c r="W24" i="1" s="1"/>
  <c r="V23" i="1"/>
  <c r="W23" i="1" s="1"/>
  <c r="V22" i="1"/>
  <c r="W22" i="1" s="1"/>
  <c r="V21" i="1"/>
  <c r="W21" i="1" s="1"/>
  <c r="V20" i="1"/>
  <c r="W20" i="1" s="1"/>
  <c r="V19" i="1"/>
  <c r="W19" i="1" s="1"/>
  <c r="V18" i="1"/>
  <c r="W18" i="1" s="1"/>
  <c r="V17" i="1"/>
  <c r="W17" i="1" s="1"/>
  <c r="V16" i="1"/>
  <c r="W16" i="1" s="1"/>
  <c r="V15" i="1"/>
  <c r="W15" i="1" s="1"/>
  <c r="V14" i="1"/>
  <c r="W14" i="1" s="1"/>
  <c r="V13" i="1"/>
  <c r="W13" i="1" s="1"/>
  <c r="V12" i="1"/>
  <c r="W12" i="1" s="1"/>
  <c r="V11" i="1"/>
  <c r="W11" i="1" s="1"/>
  <c r="V10" i="1"/>
  <c r="W10" i="1" s="1"/>
  <c r="V9" i="1"/>
  <c r="W9" i="1" s="1"/>
  <c r="V8" i="1"/>
  <c r="W8" i="1" s="1"/>
  <c r="V7" i="1"/>
  <c r="W7" i="1" s="1"/>
  <c r="V6" i="1"/>
  <c r="W6" i="1" s="1"/>
  <c r="V5" i="1"/>
  <c r="W5" i="1" s="1"/>
  <c r="V26" i="1"/>
  <c r="W26" i="1" s="1"/>
</calcChain>
</file>

<file path=xl/sharedStrings.xml><?xml version="1.0" encoding="utf-8"?>
<sst xmlns="http://schemas.openxmlformats.org/spreadsheetml/2006/main" count="569" uniqueCount="151">
  <si>
    <t>Nominal, Fiscal Year</t>
  </si>
  <si>
    <t>&lt;cf&gt;</t>
  </si>
  <si>
    <t>(Billion Yen)</t>
  </si>
  <si>
    <t>国内総生産(支出側)</t>
  </si>
  <si>
    <t>民間最終消費支出</t>
  </si>
  <si>
    <t>民間住宅</t>
  </si>
  <si>
    <t>民間企業設備</t>
  </si>
  <si>
    <t>民間在庫変動</t>
  </si>
  <si>
    <t>政府最終消費支出</t>
  </si>
  <si>
    <t>公的固定資本形成</t>
  </si>
  <si>
    <t>公的在庫変動</t>
  </si>
  <si>
    <t>国民総所得</t>
  </si>
  <si>
    <t>国内需要</t>
  </si>
  <si>
    <t>民間需要</t>
  </si>
  <si>
    <t>公的需要</t>
  </si>
  <si>
    <t>総固定資本形成</t>
  </si>
  <si>
    <t>最終需要</t>
  </si>
  <si>
    <t>GDP(Expenditure Approach)</t>
  </si>
  <si>
    <t>PrivateConsumption</t>
  </si>
  <si>
    <t>Consumption ofHouseholds</t>
  </si>
  <si>
    <t>ExcludingImputed Rent</t>
  </si>
  <si>
    <t>PrivateResidentialInvestment</t>
  </si>
  <si>
    <t>Private Non-Resi.Investment</t>
  </si>
  <si>
    <t>Changein PrivateInventories</t>
  </si>
  <si>
    <t>GovernmentConsumption</t>
  </si>
  <si>
    <t>PublicInvestment</t>
  </si>
  <si>
    <t>Changein PublicInventories</t>
  </si>
  <si>
    <t>Goods &amp; Services</t>
  </si>
  <si>
    <t>Income from /to the Rest of the World</t>
  </si>
  <si>
    <t>GNI</t>
  </si>
  <si>
    <t>DomesticDemand</t>
  </si>
  <si>
    <t>PrivateDemand</t>
  </si>
  <si>
    <t>PublicDemand</t>
  </si>
  <si>
    <t>Gross Fixed CapitalFormation</t>
  </si>
  <si>
    <t>Final Sales of Domestic Product</t>
  </si>
  <si>
    <t>2003/4-3.</t>
  </si>
  <si>
    <t>2004/4-3.</t>
  </si>
  <si>
    <t>2005/4-3.</t>
  </si>
  <si>
    <t>2006/4-3.</t>
  </si>
  <si>
    <t>2007/4-3.</t>
  </si>
  <si>
    <t>2008/4-3.</t>
  </si>
  <si>
    <t>2009/4-3.</t>
  </si>
  <si>
    <t>2010/4-3.</t>
  </si>
  <si>
    <t>2011/4-3.</t>
  </si>
  <si>
    <t>2012/4-3.</t>
  </si>
  <si>
    <t>2013/4-3.</t>
  </si>
  <si>
    <t>2014/4-3.</t>
  </si>
  <si>
    <t>2015/4-3.</t>
  </si>
  <si>
    <t>2016/4-3.</t>
  </si>
  <si>
    <t>2017/4-3.</t>
  </si>
  <si>
    <t>2018/4-3.</t>
  </si>
  <si>
    <t>2019/4-3.</t>
  </si>
  <si>
    <t>2020/4-3.</t>
  </si>
  <si>
    <t>2021/4-3.</t>
  </si>
  <si>
    <t>2022/4-3.</t>
  </si>
  <si>
    <t>2023/4-3.</t>
  </si>
  <si>
    <t>2024/4-3.</t>
  </si>
  <si>
    <t>家計最終消費支出</t>
    <phoneticPr fontId="18"/>
  </si>
  <si>
    <t>家計最終消費支出除く持ち家の帰属家賃</t>
    <phoneticPr fontId="18"/>
  </si>
  <si>
    <t>海外からの所得【受取】</t>
    <rPh sb="8" eb="10">
      <t>ウケトリ</t>
    </rPh>
    <phoneticPr fontId="18"/>
  </si>
  <si>
    <t>海外からの所得【支払】</t>
    <rPh sb="8" eb="10">
      <t>シハライ</t>
    </rPh>
    <phoneticPr fontId="18"/>
  </si>
  <si>
    <t>財貨・サービス【輸入】</t>
    <rPh sb="8" eb="10">
      <t>ユニュウ</t>
    </rPh>
    <phoneticPr fontId="18"/>
  </si>
  <si>
    <t xml:space="preserve">財貨・サービス【輸出】 </t>
    <rPh sb="8" eb="10">
      <t>ユシュツ</t>
    </rPh>
    <phoneticPr fontId="18"/>
  </si>
  <si>
    <t>財貨・サービス　【純輸出】</t>
    <rPh sb="9" eb="12">
      <t>ジュンユシュツ</t>
    </rPh>
    <phoneticPr fontId="18"/>
  </si>
  <si>
    <t>海外からの所得　　【純受取】</t>
    <rPh sb="10" eb="13">
      <t>ジュンウケトリ</t>
    </rPh>
    <phoneticPr fontId="18"/>
  </si>
  <si>
    <t>NA</t>
    <phoneticPr fontId="18"/>
  </si>
  <si>
    <t>財政支出超過額</t>
    <rPh sb="0" eb="2">
      <t>ザイセイ</t>
    </rPh>
    <rPh sb="2" eb="4">
      <t>シシュツ</t>
    </rPh>
    <rPh sb="4" eb="6">
      <t>チョウカ</t>
    </rPh>
    <rPh sb="6" eb="7">
      <t>ガク</t>
    </rPh>
    <phoneticPr fontId="18"/>
  </si>
  <si>
    <t>政府の
総資産</t>
    <rPh sb="0" eb="2">
      <t>セイフ</t>
    </rPh>
    <rPh sb="4" eb="7">
      <t>ソウシサン</t>
    </rPh>
    <phoneticPr fontId="18"/>
  </si>
  <si>
    <t>政府の
総負債</t>
    <rPh sb="0" eb="2">
      <t>セイフ</t>
    </rPh>
    <rPh sb="4" eb="5">
      <t>ソウ</t>
    </rPh>
    <rPh sb="5" eb="7">
      <t>フサイ</t>
    </rPh>
    <phoneticPr fontId="18"/>
  </si>
  <si>
    <t>政府超過支出累計</t>
    <rPh sb="0" eb="2">
      <t>セイフ</t>
    </rPh>
    <rPh sb="2" eb="4">
      <t>チョウカ</t>
    </rPh>
    <rPh sb="4" eb="6">
      <t>シシュツ</t>
    </rPh>
    <rPh sb="6" eb="8">
      <t>ルイケイ</t>
    </rPh>
    <phoneticPr fontId="18"/>
  </si>
  <si>
    <t>安倍</t>
    <rPh sb="0" eb="2">
      <t>アベ</t>
    </rPh>
    <phoneticPr fontId="18"/>
  </si>
  <si>
    <t>岸田</t>
    <rPh sb="0" eb="2">
      <t>キシダ</t>
    </rPh>
    <phoneticPr fontId="18"/>
  </si>
  <si>
    <t>小泉</t>
    <rPh sb="0" eb="2">
      <t>コイズミ</t>
    </rPh>
    <phoneticPr fontId="18"/>
  </si>
  <si>
    <t>安倍/福田</t>
    <rPh sb="0" eb="2">
      <t>アベ</t>
    </rPh>
    <rPh sb="3" eb="5">
      <t>フクダ</t>
    </rPh>
    <phoneticPr fontId="18"/>
  </si>
  <si>
    <t>福田/麻生</t>
    <rPh sb="0" eb="2">
      <t>フクダ</t>
    </rPh>
    <rPh sb="3" eb="5">
      <t>アソウ</t>
    </rPh>
    <phoneticPr fontId="18"/>
  </si>
  <si>
    <t>麻生/鳩山</t>
    <rPh sb="0" eb="2">
      <t>アソウ</t>
    </rPh>
    <rPh sb="3" eb="5">
      <t>ハトヤマ</t>
    </rPh>
    <phoneticPr fontId="18"/>
  </si>
  <si>
    <t>鳩山/管(ｶﾝ)</t>
    <rPh sb="0" eb="2">
      <t>ハトヤマ</t>
    </rPh>
    <phoneticPr fontId="18"/>
  </si>
  <si>
    <t>管(ｶﾝ)/野田</t>
    <rPh sb="0" eb="1">
      <t>カン</t>
    </rPh>
    <rPh sb="6" eb="8">
      <t>ノダ</t>
    </rPh>
    <phoneticPr fontId="18"/>
  </si>
  <si>
    <t>野田/安倍</t>
    <rPh sb="0" eb="2">
      <t>ノダ</t>
    </rPh>
    <rPh sb="3" eb="5">
      <t>アベ</t>
    </rPh>
    <phoneticPr fontId="18"/>
  </si>
  <si>
    <t>安倍/菅</t>
    <rPh sb="0" eb="2">
      <t>アベ</t>
    </rPh>
    <rPh sb="3" eb="4">
      <t>スガ</t>
    </rPh>
    <phoneticPr fontId="18"/>
  </si>
  <si>
    <t>菅/岸田</t>
    <rPh sb="0" eb="1">
      <t>スガ</t>
    </rPh>
    <rPh sb="2" eb="4">
      <t>キシダ</t>
    </rPh>
    <phoneticPr fontId="18"/>
  </si>
  <si>
    <t>岸田/石破</t>
    <rPh sb="0" eb="2">
      <t>キシダ</t>
    </rPh>
    <rPh sb="3" eb="5">
      <t>イシバ</t>
    </rPh>
    <phoneticPr fontId="18"/>
  </si>
  <si>
    <t>インフレ率</t>
    <rPh sb="4" eb="5">
      <t>リツ</t>
    </rPh>
    <phoneticPr fontId="18"/>
  </si>
  <si>
    <t>名目</t>
    <rPh sb="0" eb="2">
      <t>メイモク</t>
    </rPh>
    <phoneticPr fontId="18"/>
  </si>
  <si>
    <t>実質</t>
    <rPh sb="0" eb="2">
      <t>ジッシツ</t>
    </rPh>
    <phoneticPr fontId="18"/>
  </si>
  <si>
    <t>元ﾃﾞｰﾀ</t>
    <rPh sb="0" eb="1">
      <t>ゲン</t>
    </rPh>
    <phoneticPr fontId="18"/>
  </si>
  <si>
    <t>統計年度</t>
    <rPh sb="0" eb="2">
      <t>トウケイ</t>
    </rPh>
    <rPh sb="2" eb="3">
      <t>ネン</t>
    </rPh>
    <rPh sb="3" eb="4">
      <t>ド</t>
    </rPh>
    <phoneticPr fontId="18"/>
  </si>
  <si>
    <t>担当政権</t>
    <rPh sb="0" eb="2">
      <t>タントウ</t>
    </rPh>
    <rPh sb="2" eb="4">
      <t>セイケン</t>
    </rPh>
    <phoneticPr fontId="18"/>
  </si>
  <si>
    <t>％</t>
    <phoneticPr fontId="18"/>
  </si>
  <si>
    <t>名目年度</t>
    <rPh sb="0" eb="2">
      <t>メイモク</t>
    </rPh>
    <rPh sb="2" eb="4">
      <t>ネンド</t>
    </rPh>
    <phoneticPr fontId="18"/>
  </si>
  <si>
    <t>〔出典〕　内閣府経済社会総合研究所の統計データ　/　インフレ率はＩＭＦのWorld Economic Outlook April 2025 より　</t>
    <rPh sb="1" eb="3">
      <t>シュッテン</t>
    </rPh>
    <rPh sb="5" eb="7">
      <t>ナイカク</t>
    </rPh>
    <rPh sb="7" eb="8">
      <t>フ</t>
    </rPh>
    <rPh sb="8" eb="10">
      <t>ケイザイ</t>
    </rPh>
    <rPh sb="10" eb="12">
      <t>シャカイ</t>
    </rPh>
    <rPh sb="12" eb="14">
      <t>ソウゴウ</t>
    </rPh>
    <rPh sb="14" eb="17">
      <t>ケンキュウジョ</t>
    </rPh>
    <rPh sb="18" eb="20">
      <t>トウケイ</t>
    </rPh>
    <rPh sb="30" eb="31">
      <t>リツ</t>
    </rPh>
    <phoneticPr fontId="18"/>
  </si>
  <si>
    <t>元データ</t>
    <rPh sb="0" eb="1">
      <t>モト</t>
    </rPh>
    <phoneticPr fontId="18"/>
  </si>
  <si>
    <r>
      <t>海外からの所得</t>
    </r>
    <r>
      <rPr>
        <sz val="9"/>
        <color theme="1"/>
        <rFont val="游ゴシック"/>
        <family val="3"/>
        <charset val="128"/>
        <scheme val="minor"/>
      </rPr>
      <t>【純受取】</t>
    </r>
    <rPh sb="8" eb="11">
      <t>ジュンウケトリ</t>
    </rPh>
    <phoneticPr fontId="18"/>
  </si>
  <si>
    <r>
      <rPr>
        <sz val="9"/>
        <color theme="1"/>
        <rFont val="游ゴシック"/>
        <family val="3"/>
        <charset val="128"/>
        <scheme val="minor"/>
      </rPr>
      <t>財貨・サービス</t>
    </r>
    <r>
      <rPr>
        <sz val="11"/>
        <color theme="1"/>
        <rFont val="游ゴシック"/>
        <family val="3"/>
        <charset val="128"/>
        <scheme val="minor"/>
      </rPr>
      <t>【純輸出】</t>
    </r>
    <rPh sb="8" eb="11">
      <t>ジュンユシュツ</t>
    </rPh>
    <phoneticPr fontId="18"/>
  </si>
  <si>
    <t>国内　需要</t>
    <phoneticPr fontId="18"/>
  </si>
  <si>
    <t>民間　需要</t>
    <phoneticPr fontId="18"/>
  </si>
  <si>
    <t>公的　需要</t>
    <phoneticPr fontId="18"/>
  </si>
  <si>
    <t>国民総所得</t>
    <rPh sb="2" eb="5">
      <t>ソウショトク</t>
    </rPh>
    <phoneticPr fontId="18"/>
  </si>
  <si>
    <t>〔注記②〕ＧＤＰ国内総生産（支出面）＝民間最終消費支出＋政府最終消費支出＋総固定資本形成-在庫増加＋財貨･サービスの純輸出（輸出-輸入）で計算。</t>
    <rPh sb="1" eb="3">
      <t>チュウキ</t>
    </rPh>
    <rPh sb="8" eb="10">
      <t>コクナイ</t>
    </rPh>
    <rPh sb="10" eb="13">
      <t>ソウセイサン</t>
    </rPh>
    <rPh sb="14" eb="16">
      <t>シシュツ</t>
    </rPh>
    <rPh sb="16" eb="17">
      <t>メン</t>
    </rPh>
    <rPh sb="19" eb="21">
      <t>ミンカン</t>
    </rPh>
    <rPh sb="21" eb="23">
      <t>サイシュウ</t>
    </rPh>
    <rPh sb="23" eb="25">
      <t>ショウヒ</t>
    </rPh>
    <rPh sb="25" eb="27">
      <t>シシュツ</t>
    </rPh>
    <rPh sb="28" eb="30">
      <t>セイフ</t>
    </rPh>
    <rPh sb="30" eb="32">
      <t>サイシュウ</t>
    </rPh>
    <rPh sb="32" eb="34">
      <t>ショウヒ</t>
    </rPh>
    <rPh sb="34" eb="36">
      <t>シシュツ</t>
    </rPh>
    <rPh sb="37" eb="38">
      <t>ソウ</t>
    </rPh>
    <rPh sb="38" eb="40">
      <t>コテイ</t>
    </rPh>
    <rPh sb="40" eb="42">
      <t>シホン</t>
    </rPh>
    <rPh sb="42" eb="44">
      <t>ケイセイ</t>
    </rPh>
    <rPh sb="45" eb="47">
      <t>ザイコ</t>
    </rPh>
    <rPh sb="47" eb="49">
      <t>ゾウカ</t>
    </rPh>
    <rPh sb="50" eb="52">
      <t>ザイカ</t>
    </rPh>
    <rPh sb="58" eb="59">
      <t>ジュン</t>
    </rPh>
    <rPh sb="59" eb="61">
      <t>ユシュツ</t>
    </rPh>
    <rPh sb="62" eb="64">
      <t>ユシュツ</t>
    </rPh>
    <rPh sb="65" eb="67">
      <t>ユニュウ</t>
    </rPh>
    <rPh sb="69" eb="71">
      <t>ケイサン</t>
    </rPh>
    <phoneticPr fontId="18"/>
  </si>
  <si>
    <t>〔注記④〕ＧＤＰ国内総生産（支出面）＝国内需要＋国外需要＝民間需要＋公的需要＋純輸出＝最終需要として別の側面から計数表示する。　　</t>
    <rPh sb="1" eb="3">
      <t>チュウキ</t>
    </rPh>
    <rPh sb="8" eb="10">
      <t>コクナイ</t>
    </rPh>
    <rPh sb="10" eb="13">
      <t>ソウセイサン</t>
    </rPh>
    <rPh sb="14" eb="16">
      <t>シシュツ</t>
    </rPh>
    <rPh sb="16" eb="17">
      <t>メン</t>
    </rPh>
    <rPh sb="19" eb="21">
      <t>コクナイ</t>
    </rPh>
    <rPh sb="21" eb="23">
      <t>ジュヨウ</t>
    </rPh>
    <rPh sb="24" eb="26">
      <t>コクガイ</t>
    </rPh>
    <rPh sb="26" eb="28">
      <t>ジュヨウ</t>
    </rPh>
    <rPh sb="29" eb="31">
      <t>ミンカン</t>
    </rPh>
    <rPh sb="31" eb="33">
      <t>ジュヨウ</t>
    </rPh>
    <rPh sb="34" eb="36">
      <t>コウテキ</t>
    </rPh>
    <rPh sb="36" eb="38">
      <t>ジュヨウ</t>
    </rPh>
    <rPh sb="39" eb="42">
      <t>ジュンユシュツ</t>
    </rPh>
    <rPh sb="43" eb="45">
      <t>サイシュウ</t>
    </rPh>
    <rPh sb="45" eb="47">
      <t>ジュヨウ</t>
    </rPh>
    <rPh sb="50" eb="51">
      <t>ベツ</t>
    </rPh>
    <rPh sb="52" eb="54">
      <t>ソクメン</t>
    </rPh>
    <rPh sb="56" eb="58">
      <t>ケイスウ</t>
    </rPh>
    <rPh sb="58" eb="60">
      <t>ヒョウジ</t>
    </rPh>
    <phoneticPr fontId="18"/>
  </si>
  <si>
    <t>〔注記⑤〕ＧＤＰ国内総生産（生産面）＝非金融法人生産付加額＋金融機関サービス付加額＋家計支出付加額(個人事業含)＋公的付加価値額であるが今回の分析では割愛する。</t>
    <rPh sb="1" eb="3">
      <t>チュウキ</t>
    </rPh>
    <rPh sb="8" eb="10">
      <t>コクナイ</t>
    </rPh>
    <rPh sb="10" eb="13">
      <t>ソウセイサン</t>
    </rPh>
    <rPh sb="14" eb="17">
      <t>セイサンメン</t>
    </rPh>
    <rPh sb="17" eb="18">
      <t>デヅラ</t>
    </rPh>
    <rPh sb="19" eb="20">
      <t>ヒ</t>
    </rPh>
    <rPh sb="20" eb="22">
      <t>キンユウ</t>
    </rPh>
    <rPh sb="22" eb="24">
      <t>ホウジン</t>
    </rPh>
    <rPh sb="24" eb="26">
      <t>セイサン</t>
    </rPh>
    <rPh sb="26" eb="28">
      <t>フカ</t>
    </rPh>
    <rPh sb="28" eb="29">
      <t>ガク</t>
    </rPh>
    <rPh sb="30" eb="32">
      <t>キンユウ</t>
    </rPh>
    <rPh sb="32" eb="34">
      <t>キカン</t>
    </rPh>
    <rPh sb="38" eb="40">
      <t>フカ</t>
    </rPh>
    <rPh sb="40" eb="41">
      <t>ガク</t>
    </rPh>
    <rPh sb="42" eb="44">
      <t>カケイ</t>
    </rPh>
    <rPh sb="44" eb="46">
      <t>シシュツ</t>
    </rPh>
    <rPh sb="46" eb="48">
      <t>フカ</t>
    </rPh>
    <rPh sb="48" eb="49">
      <t>ガク</t>
    </rPh>
    <rPh sb="50" eb="52">
      <t>コジン</t>
    </rPh>
    <rPh sb="52" eb="54">
      <t>ジギョウ</t>
    </rPh>
    <rPh sb="54" eb="55">
      <t>フク</t>
    </rPh>
    <rPh sb="57" eb="59">
      <t>コウテキ</t>
    </rPh>
    <rPh sb="59" eb="61">
      <t>フカ</t>
    </rPh>
    <rPh sb="61" eb="63">
      <t>カチ</t>
    </rPh>
    <rPh sb="63" eb="64">
      <t>ガク</t>
    </rPh>
    <rPh sb="68" eb="70">
      <t>コンカイ</t>
    </rPh>
    <rPh sb="71" eb="73">
      <t>ブンセキ</t>
    </rPh>
    <rPh sb="75" eb="77">
      <t>カツアイ</t>
    </rPh>
    <phoneticPr fontId="18"/>
  </si>
  <si>
    <t>〔注記①〕ＧＤＰ三面等価の原則では、ＧＤＰ(支出面)＝ＧＤＰ(分配面)＝ＧＤＰ(生産面)となり、支出面と分配面から財政支出とＧＤＰ拡大の相関関係を統計数字から分析する。　</t>
    <rPh sb="1" eb="3">
      <t>チュウキ</t>
    </rPh>
    <rPh sb="8" eb="10">
      <t>サンメン</t>
    </rPh>
    <rPh sb="10" eb="12">
      <t>トウカ</t>
    </rPh>
    <rPh sb="13" eb="15">
      <t>ゲンソク</t>
    </rPh>
    <rPh sb="22" eb="24">
      <t>シシュツ</t>
    </rPh>
    <rPh sb="24" eb="25">
      <t>メン</t>
    </rPh>
    <rPh sb="31" eb="34">
      <t>ブンパイメン</t>
    </rPh>
    <rPh sb="40" eb="43">
      <t>セイサンメン</t>
    </rPh>
    <rPh sb="48" eb="50">
      <t>シシュツ</t>
    </rPh>
    <rPh sb="50" eb="51">
      <t>メン</t>
    </rPh>
    <rPh sb="52" eb="55">
      <t>ブンパイメン</t>
    </rPh>
    <rPh sb="57" eb="59">
      <t>ザイセイ</t>
    </rPh>
    <rPh sb="59" eb="61">
      <t>シシュツ</t>
    </rPh>
    <rPh sb="65" eb="67">
      <t>カクダイ</t>
    </rPh>
    <rPh sb="68" eb="70">
      <t>ソウカン</t>
    </rPh>
    <rPh sb="70" eb="72">
      <t>カンケイ</t>
    </rPh>
    <rPh sb="73" eb="75">
      <t>トウケイ</t>
    </rPh>
    <rPh sb="75" eb="77">
      <t>スウジ</t>
    </rPh>
    <rPh sb="79" eb="81">
      <t>ブンセキ</t>
    </rPh>
    <phoneticPr fontId="18"/>
  </si>
  <si>
    <t>国内総生産(支出側)②</t>
    <phoneticPr fontId="18"/>
  </si>
  <si>
    <t>国民総所得③(国内)</t>
    <rPh sb="0" eb="2">
      <t>コクミン</t>
    </rPh>
    <rPh sb="2" eb="3">
      <t>ソウ</t>
    </rPh>
    <rPh sb="3" eb="5">
      <t>ショトク</t>
    </rPh>
    <rPh sb="7" eb="9">
      <t>コクナイ</t>
    </rPh>
    <phoneticPr fontId="18"/>
  </si>
  <si>
    <t>最終　需要④</t>
    <phoneticPr fontId="18"/>
  </si>
  <si>
    <t>首相名</t>
    <rPh sb="0" eb="2">
      <t>シュショウ</t>
    </rPh>
    <rPh sb="2" eb="3">
      <t>メイ</t>
    </rPh>
    <phoneticPr fontId="18"/>
  </si>
  <si>
    <t>財政支出とＧＤＰとの相関関係分析表〔2009-2024年度〕</t>
    <rPh sb="0" eb="2">
      <t>ザイセイ</t>
    </rPh>
    <rPh sb="2" eb="4">
      <t>シシュツ</t>
    </rPh>
    <rPh sb="10" eb="12">
      <t>ソウカン</t>
    </rPh>
    <rPh sb="12" eb="14">
      <t>カンケイ</t>
    </rPh>
    <rPh sb="14" eb="16">
      <t>ブンセキ</t>
    </rPh>
    <rPh sb="16" eb="17">
      <t>ヒョウ</t>
    </rPh>
    <rPh sb="27" eb="29">
      <t>ネンド</t>
    </rPh>
    <phoneticPr fontId="18"/>
  </si>
  <si>
    <t>超過　費用</t>
    <rPh sb="0" eb="2">
      <t>チョウカ</t>
    </rPh>
    <rPh sb="3" eb="5">
      <t>ヒヨウ</t>
    </rPh>
    <phoneticPr fontId="18"/>
  </si>
  <si>
    <t>財政支出・超過額</t>
    <rPh sb="0" eb="2">
      <t>ザイセイ</t>
    </rPh>
    <rPh sb="2" eb="4">
      <t>シシュツ</t>
    </rPh>
    <rPh sb="5" eb="7">
      <t>チョウカ</t>
    </rPh>
    <rPh sb="7" eb="8">
      <t>ガク</t>
    </rPh>
    <phoneticPr fontId="18"/>
  </si>
  <si>
    <t>〔注記⑥〕超過費用＝財源ー業務費用＝(租税等収入＋社会保険料＋その他)ー(人件費＋社会保障給付費＋補助金・交付金等＋地方交付税交付金＋支払利息＋その他)の計算による超過の業務費用　</t>
    <rPh sb="1" eb="3">
      <t>チュウキ</t>
    </rPh>
    <rPh sb="5" eb="9">
      <t>チョウカヒヨウ</t>
    </rPh>
    <rPh sb="10" eb="12">
      <t>ザイゲン</t>
    </rPh>
    <rPh sb="13" eb="17">
      <t>ギョウムヒヨウ</t>
    </rPh>
    <rPh sb="19" eb="22">
      <t>ソゼイナド</t>
    </rPh>
    <rPh sb="22" eb="24">
      <t>シュウニュウ</t>
    </rPh>
    <rPh sb="25" eb="30">
      <t>シャカイホケンリョウ</t>
    </rPh>
    <rPh sb="33" eb="34">
      <t>タ</t>
    </rPh>
    <rPh sb="37" eb="40">
      <t>ジンケンヒ</t>
    </rPh>
    <rPh sb="41" eb="45">
      <t>シャカイホショウ</t>
    </rPh>
    <rPh sb="45" eb="48">
      <t>キュウフヒ</t>
    </rPh>
    <rPh sb="49" eb="52">
      <t>ホジョキン</t>
    </rPh>
    <rPh sb="53" eb="56">
      <t>コウフキン</t>
    </rPh>
    <rPh sb="56" eb="57">
      <t>ナド</t>
    </rPh>
    <rPh sb="58" eb="63">
      <t>チホウコウフゼイ</t>
    </rPh>
    <rPh sb="63" eb="66">
      <t>コウフキン</t>
    </rPh>
    <rPh sb="67" eb="69">
      <t>シハラ</t>
    </rPh>
    <rPh sb="69" eb="71">
      <t>リソク</t>
    </rPh>
    <rPh sb="74" eb="75">
      <t>タ</t>
    </rPh>
    <rPh sb="77" eb="79">
      <t>ケイサン</t>
    </rPh>
    <rPh sb="82" eb="84">
      <t>チョウカ</t>
    </rPh>
    <rPh sb="85" eb="87">
      <t>ギョウム</t>
    </rPh>
    <rPh sb="87" eb="89">
      <t>ヒヨウ</t>
    </rPh>
    <phoneticPr fontId="18"/>
  </si>
  <si>
    <t>〔注記③〕ＧＤＰ国内総生産（分配面）＝雇用者報酬＋営業余剰･混合余剰＋固定資本減耗(減価償却等)＋間接税(消費税等)-補助金であり、さらに海外所得を差し引いて計算。　</t>
    <rPh sb="1" eb="3">
      <t>チュウキ</t>
    </rPh>
    <rPh sb="8" eb="10">
      <t>コクナイ</t>
    </rPh>
    <rPh sb="10" eb="13">
      <t>ソウセイサン</t>
    </rPh>
    <rPh sb="14" eb="16">
      <t>ブンパイ</t>
    </rPh>
    <rPh sb="16" eb="17">
      <t>メン</t>
    </rPh>
    <rPh sb="19" eb="22">
      <t>コヨウシャ</t>
    </rPh>
    <rPh sb="22" eb="24">
      <t>ホウシュウ</t>
    </rPh>
    <rPh sb="25" eb="27">
      <t>エイギョウ</t>
    </rPh>
    <rPh sb="27" eb="29">
      <t>ヨジョウ</t>
    </rPh>
    <rPh sb="30" eb="32">
      <t>コンゴウ</t>
    </rPh>
    <rPh sb="32" eb="34">
      <t>ヨジョウ</t>
    </rPh>
    <rPh sb="35" eb="37">
      <t>コテイ</t>
    </rPh>
    <rPh sb="37" eb="39">
      <t>シホン</t>
    </rPh>
    <rPh sb="39" eb="41">
      <t>ゲンモウ</t>
    </rPh>
    <rPh sb="42" eb="44">
      <t>ゲンカ</t>
    </rPh>
    <rPh sb="44" eb="46">
      <t>ショウキャク</t>
    </rPh>
    <rPh sb="46" eb="47">
      <t>ナド</t>
    </rPh>
    <rPh sb="49" eb="52">
      <t>カンセツゼイ</t>
    </rPh>
    <rPh sb="53" eb="56">
      <t>ショウヒゼイ</t>
    </rPh>
    <rPh sb="56" eb="57">
      <t>ナド</t>
    </rPh>
    <rPh sb="59" eb="62">
      <t>ホジョキン</t>
    </rPh>
    <rPh sb="69" eb="71">
      <t>カイガイ</t>
    </rPh>
    <rPh sb="71" eb="73">
      <t>ショトク</t>
    </rPh>
    <rPh sb="74" eb="75">
      <t>サ</t>
    </rPh>
    <rPh sb="76" eb="77">
      <t>ヒ</t>
    </rPh>
    <rPh sb="79" eb="81">
      <t>ケイサン</t>
    </rPh>
    <phoneticPr fontId="18"/>
  </si>
  <si>
    <t>超過費用</t>
    <rPh sb="0" eb="2">
      <t>チョウカ</t>
    </rPh>
    <rPh sb="2" eb="4">
      <t>ヒヨウ</t>
    </rPh>
    <phoneticPr fontId="18"/>
  </si>
  <si>
    <t>財源</t>
    <rPh sb="0" eb="2">
      <t>ザイゲン</t>
    </rPh>
    <phoneticPr fontId="18"/>
  </si>
  <si>
    <t>業務費用</t>
    <rPh sb="0" eb="2">
      <t>ギョウム</t>
    </rPh>
    <rPh sb="2" eb="4">
      <t>ヒヨウ</t>
    </rPh>
    <phoneticPr fontId="18"/>
  </si>
  <si>
    <t>財源合計</t>
    <rPh sb="0" eb="2">
      <t>ザイゲン</t>
    </rPh>
    <rPh sb="2" eb="4">
      <t>ゴウケイ</t>
    </rPh>
    <phoneticPr fontId="18"/>
  </si>
  <si>
    <t>費用合計</t>
    <rPh sb="0" eb="2">
      <t>ヒヨウ</t>
    </rPh>
    <rPh sb="2" eb="4">
      <t>ゴウケイ</t>
    </rPh>
    <phoneticPr fontId="18"/>
  </si>
  <si>
    <t>社会保障</t>
    <rPh sb="0" eb="2">
      <t>シャカイ</t>
    </rPh>
    <rPh sb="2" eb="4">
      <t>ホショウ</t>
    </rPh>
    <phoneticPr fontId="18"/>
  </si>
  <si>
    <t>その他</t>
    <rPh sb="2" eb="3">
      <t>タ</t>
    </rPh>
    <phoneticPr fontId="18"/>
  </si>
  <si>
    <t>租税他</t>
    <rPh sb="0" eb="2">
      <t>ソゼイ</t>
    </rPh>
    <rPh sb="2" eb="3">
      <t>ホカ</t>
    </rPh>
    <phoneticPr fontId="18"/>
  </si>
  <si>
    <t>ＮＡ</t>
    <phoneticPr fontId="18"/>
  </si>
  <si>
    <t>社会保険他</t>
    <rPh sb="0" eb="2">
      <t>シャカイ</t>
    </rPh>
    <rPh sb="2" eb="4">
      <t>ホケン</t>
    </rPh>
    <rPh sb="4" eb="5">
      <t>ホカ</t>
    </rPh>
    <phoneticPr fontId="18"/>
  </si>
  <si>
    <t>公共事業</t>
    <rPh sb="0" eb="2">
      <t>コウキョウ</t>
    </rPh>
    <rPh sb="2" eb="4">
      <t>ジギョウ</t>
    </rPh>
    <phoneticPr fontId="18"/>
  </si>
  <si>
    <t>NA</t>
    <phoneticPr fontId="18"/>
  </si>
  <si>
    <t>NA</t>
    <phoneticPr fontId="18"/>
  </si>
  <si>
    <t>〔注１〕財源＝租税等収入＋社会保険料＋その他、業務費用＝人件費＋社会保障給付費＋補助金・交付金等＋地方交付税交付金＋支払利息＋その他で計算される。</t>
    <rPh sb="1" eb="2">
      <t>チュウ</t>
    </rPh>
    <rPh sb="4" eb="6">
      <t>ザイゲン</t>
    </rPh>
    <rPh sb="7" eb="9">
      <t>ソゼイ</t>
    </rPh>
    <rPh sb="9" eb="10">
      <t>ナド</t>
    </rPh>
    <rPh sb="10" eb="12">
      <t>シュウニュウ</t>
    </rPh>
    <rPh sb="13" eb="15">
      <t>シャカイ</t>
    </rPh>
    <rPh sb="15" eb="18">
      <t>ホケンリョウ</t>
    </rPh>
    <rPh sb="21" eb="22">
      <t>タ</t>
    </rPh>
    <rPh sb="23" eb="25">
      <t>ギョウム</t>
    </rPh>
    <rPh sb="25" eb="27">
      <t>ヒヨウ</t>
    </rPh>
    <rPh sb="28" eb="31">
      <t>ジンケンヒ</t>
    </rPh>
    <rPh sb="32" eb="34">
      <t>シャカイ</t>
    </rPh>
    <rPh sb="34" eb="36">
      <t>ホショウ</t>
    </rPh>
    <rPh sb="36" eb="38">
      <t>キュウフ</t>
    </rPh>
    <rPh sb="38" eb="39">
      <t>ヒ</t>
    </rPh>
    <rPh sb="40" eb="43">
      <t>ホジョキン</t>
    </rPh>
    <rPh sb="44" eb="47">
      <t>コウフキン</t>
    </rPh>
    <rPh sb="47" eb="48">
      <t>ナド</t>
    </rPh>
    <rPh sb="49" eb="51">
      <t>チホウ</t>
    </rPh>
    <rPh sb="51" eb="54">
      <t>コウフゼイ</t>
    </rPh>
    <rPh sb="54" eb="57">
      <t>コウフキン</t>
    </rPh>
    <rPh sb="58" eb="60">
      <t>シハライ</t>
    </rPh>
    <rPh sb="60" eb="62">
      <t>リソク</t>
    </rPh>
    <rPh sb="65" eb="66">
      <t>タ</t>
    </rPh>
    <rPh sb="67" eb="69">
      <t>ケイサン</t>
    </rPh>
    <phoneticPr fontId="18"/>
  </si>
  <si>
    <t>〔注２〕財源－業務費用＝超過財源（超過費用）という計算であり、業務費用が財源を超える場合に超過費用として表示される。</t>
    <rPh sb="1" eb="2">
      <t>チュウ</t>
    </rPh>
    <rPh sb="4" eb="6">
      <t>ザイゲン</t>
    </rPh>
    <rPh sb="7" eb="9">
      <t>ギョウム</t>
    </rPh>
    <rPh sb="9" eb="11">
      <t>ヒヨウ</t>
    </rPh>
    <rPh sb="12" eb="14">
      <t>チョウカ</t>
    </rPh>
    <rPh sb="14" eb="16">
      <t>ザイゲン</t>
    </rPh>
    <rPh sb="17" eb="19">
      <t>チョウカ</t>
    </rPh>
    <rPh sb="19" eb="21">
      <t>ヒヨウ</t>
    </rPh>
    <rPh sb="25" eb="27">
      <t>ケイサン</t>
    </rPh>
    <rPh sb="31" eb="33">
      <t>ギョウム</t>
    </rPh>
    <rPh sb="33" eb="35">
      <t>ヒヨウ</t>
    </rPh>
    <rPh sb="36" eb="38">
      <t>ザイゲン</t>
    </rPh>
    <rPh sb="39" eb="40">
      <t>コ</t>
    </rPh>
    <rPh sb="42" eb="44">
      <t>バアイ</t>
    </rPh>
    <rPh sb="45" eb="47">
      <t>チョウカ</t>
    </rPh>
    <rPh sb="47" eb="49">
      <t>ヒヨウ</t>
    </rPh>
    <rPh sb="52" eb="54">
      <t>ヒョウジ</t>
    </rPh>
    <phoneticPr fontId="18"/>
  </si>
  <si>
    <r>
      <t xml:space="preserve">建設国債
</t>
    </r>
    <r>
      <rPr>
        <sz val="10"/>
        <color theme="1"/>
        <rFont val="游ゴシック"/>
        <family val="3"/>
        <charset val="128"/>
        <scheme val="minor"/>
      </rPr>
      <t>(４条公債)</t>
    </r>
    <rPh sb="0" eb="2">
      <t>ケンセツ</t>
    </rPh>
    <rPh sb="2" eb="4">
      <t>コクサイ</t>
    </rPh>
    <rPh sb="7" eb="8">
      <t>ジョウ</t>
    </rPh>
    <rPh sb="8" eb="10">
      <t>コウサイ</t>
    </rPh>
    <phoneticPr fontId="18"/>
  </si>
  <si>
    <t>特例国債
その他</t>
    <rPh sb="0" eb="2">
      <t>トクレイ</t>
    </rPh>
    <rPh sb="2" eb="4">
      <t>コクサイ</t>
    </rPh>
    <rPh sb="7" eb="8">
      <t>タ</t>
    </rPh>
    <phoneticPr fontId="18"/>
  </si>
  <si>
    <t xml:space="preserve">〔注３〕ＮＡとはNot Available、数字掲載不可の意味の英略で統計分析上、分析対象から外れている場合や統計記録がみつからなかった場合に記載。 </t>
    <rPh sb="1" eb="2">
      <t>チュウ</t>
    </rPh>
    <rPh sb="22" eb="24">
      <t>スウジ</t>
    </rPh>
    <rPh sb="24" eb="26">
      <t>ケイサイ</t>
    </rPh>
    <rPh sb="26" eb="28">
      <t>フカ</t>
    </rPh>
    <rPh sb="29" eb="31">
      <t>イミ</t>
    </rPh>
    <rPh sb="32" eb="33">
      <t>エイ</t>
    </rPh>
    <rPh sb="33" eb="34">
      <t>リャク</t>
    </rPh>
    <rPh sb="35" eb="37">
      <t>トウケイ</t>
    </rPh>
    <rPh sb="37" eb="39">
      <t>ブンセキ</t>
    </rPh>
    <rPh sb="39" eb="40">
      <t>ジョウ</t>
    </rPh>
    <rPh sb="41" eb="43">
      <t>ブンセキ</t>
    </rPh>
    <rPh sb="43" eb="45">
      <t>タイショウ</t>
    </rPh>
    <rPh sb="47" eb="48">
      <t>ハズ</t>
    </rPh>
    <rPh sb="52" eb="54">
      <t>バアイ</t>
    </rPh>
    <rPh sb="55" eb="57">
      <t>トウケイ</t>
    </rPh>
    <rPh sb="57" eb="59">
      <t>キロク</t>
    </rPh>
    <rPh sb="68" eb="70">
      <t>バアイ</t>
    </rPh>
    <rPh sb="71" eb="73">
      <t>キサイ</t>
    </rPh>
    <phoneticPr fontId="18"/>
  </si>
  <si>
    <t>国債残高</t>
    <rPh sb="0" eb="2">
      <t>コクサイ</t>
    </rPh>
    <rPh sb="2" eb="4">
      <t>ザンダカ</t>
    </rPh>
    <phoneticPr fontId="18"/>
  </si>
  <si>
    <t>国債増</t>
    <rPh sb="0" eb="2">
      <t>コクサイ</t>
    </rPh>
    <rPh sb="2" eb="3">
      <t>ゾウ</t>
    </rPh>
    <phoneticPr fontId="18"/>
  </si>
  <si>
    <t>NA</t>
    <phoneticPr fontId="18"/>
  </si>
  <si>
    <t>国債　増加</t>
    <rPh sb="0" eb="2">
      <t>コクサイ</t>
    </rPh>
    <rPh sb="3" eb="5">
      <t>ゾウカ</t>
    </rPh>
    <phoneticPr fontId="18"/>
  </si>
  <si>
    <t>年間</t>
    <rPh sb="0" eb="2">
      <t>ネンカン</t>
    </rPh>
    <phoneticPr fontId="18"/>
  </si>
  <si>
    <r>
      <t>　　〔出典〕内閣府経済社会総合研究所統計/財務省統計/インフレ率；ＩＭＦのWorld Economic Outlook April 2025 より　　　　　　　　　　　　　　　　　　　　　　　　　　　　　　　　　　</t>
    </r>
    <r>
      <rPr>
        <sz val="14"/>
        <color theme="1"/>
        <rFont val="游ゴシック"/>
        <family val="3"/>
        <charset val="128"/>
        <scheme val="minor"/>
      </rPr>
      <t>　〔単位：兆円〕</t>
    </r>
    <rPh sb="3" eb="5">
      <t>シュッテン</t>
    </rPh>
    <rPh sb="6" eb="8">
      <t>ナイカク</t>
    </rPh>
    <rPh sb="8" eb="9">
      <t>フ</t>
    </rPh>
    <rPh sb="9" eb="11">
      <t>ケイザイ</t>
    </rPh>
    <rPh sb="11" eb="13">
      <t>シャカイ</t>
    </rPh>
    <rPh sb="13" eb="15">
      <t>ソウゴウ</t>
    </rPh>
    <rPh sb="15" eb="18">
      <t>ケンキュウジョ</t>
    </rPh>
    <rPh sb="18" eb="20">
      <t>トウケイ</t>
    </rPh>
    <rPh sb="21" eb="24">
      <t>ザイムショウ</t>
    </rPh>
    <rPh sb="24" eb="26">
      <t>トウケイ</t>
    </rPh>
    <rPh sb="31" eb="32">
      <t>リツ</t>
    </rPh>
    <rPh sb="109" eb="111">
      <t>タンイ</t>
    </rPh>
    <rPh sb="112" eb="114">
      <t>チョウエン</t>
    </rPh>
    <phoneticPr fontId="18"/>
  </si>
  <si>
    <r>
      <t>〔出典〕内閣府経済社会総合研究所統計/財務省統計/インフレ率；ＩＭＦのWorld Economic Outlook April 2025 より　　　　　　　　　　　　　　　　　　　　　　　　　　　　　　　　　　</t>
    </r>
    <r>
      <rPr>
        <sz val="14"/>
        <color theme="1"/>
        <rFont val="游ゴシック"/>
        <family val="3"/>
        <charset val="128"/>
        <scheme val="minor"/>
      </rPr>
      <t>　〔単位：兆円〕</t>
    </r>
    <rPh sb="1" eb="3">
      <t>シュッテン</t>
    </rPh>
    <rPh sb="4" eb="6">
      <t>ナイカク</t>
    </rPh>
    <rPh sb="6" eb="7">
      <t>フ</t>
    </rPh>
    <rPh sb="7" eb="9">
      <t>ケイザイ</t>
    </rPh>
    <rPh sb="9" eb="11">
      <t>シャカイ</t>
    </rPh>
    <rPh sb="11" eb="13">
      <t>ソウゴウ</t>
    </rPh>
    <rPh sb="13" eb="16">
      <t>ケンキュウジョ</t>
    </rPh>
    <rPh sb="16" eb="18">
      <t>トウケイ</t>
    </rPh>
    <rPh sb="19" eb="22">
      <t>ザイムショウ</t>
    </rPh>
    <rPh sb="22" eb="24">
      <t>トウケイ</t>
    </rPh>
    <rPh sb="29" eb="30">
      <t>リツ</t>
    </rPh>
    <rPh sb="107" eb="109">
      <t>タンイ</t>
    </rPh>
    <rPh sb="110" eb="112">
      <t>チョウエン</t>
    </rPh>
    <phoneticPr fontId="18"/>
  </si>
  <si>
    <t>民主党政権時代〔２００９年８月～２０１２年１２月〕の緊縮財政の分析データ</t>
    <rPh sb="0" eb="3">
      <t>ミンシュトウ</t>
    </rPh>
    <rPh sb="3" eb="5">
      <t>セイケン</t>
    </rPh>
    <rPh sb="5" eb="7">
      <t>ジダイ</t>
    </rPh>
    <rPh sb="12" eb="13">
      <t>ネン</t>
    </rPh>
    <rPh sb="14" eb="15">
      <t>ガツ</t>
    </rPh>
    <rPh sb="20" eb="21">
      <t>ネン</t>
    </rPh>
    <rPh sb="23" eb="24">
      <t>ガツ</t>
    </rPh>
    <rPh sb="26" eb="28">
      <t>キンシュク</t>
    </rPh>
    <rPh sb="28" eb="30">
      <t>ザイセイ</t>
    </rPh>
    <rPh sb="31" eb="33">
      <t>ブンセキ</t>
    </rPh>
    <phoneticPr fontId="18"/>
  </si>
  <si>
    <t>〔注記①〕ＧＤＰ三面等価の原則では、ＧＤＰ(支出面)＝ＧＤＰ(分配面)＝ＧＤＰ(生産面)となり、支出面と分配面から相関関係を分析する。　</t>
    <rPh sb="1" eb="3">
      <t>チュウキ</t>
    </rPh>
    <rPh sb="8" eb="10">
      <t>サンメン</t>
    </rPh>
    <rPh sb="10" eb="12">
      <t>トウカ</t>
    </rPh>
    <rPh sb="13" eb="15">
      <t>ゲンソク</t>
    </rPh>
    <rPh sb="22" eb="24">
      <t>シシュツ</t>
    </rPh>
    <rPh sb="24" eb="25">
      <t>メン</t>
    </rPh>
    <rPh sb="31" eb="34">
      <t>ブンパイメン</t>
    </rPh>
    <rPh sb="40" eb="43">
      <t>セイサンメン</t>
    </rPh>
    <rPh sb="48" eb="50">
      <t>シシュツ</t>
    </rPh>
    <rPh sb="50" eb="51">
      <t>メン</t>
    </rPh>
    <rPh sb="52" eb="55">
      <t>ブンパイメン</t>
    </rPh>
    <rPh sb="57" eb="59">
      <t>ソウカン</t>
    </rPh>
    <rPh sb="59" eb="61">
      <t>カンケイ</t>
    </rPh>
    <rPh sb="62" eb="64">
      <t>ブンセキ</t>
    </rPh>
    <phoneticPr fontId="18"/>
  </si>
  <si>
    <t>〔注記③〕ＧＤＰ国内総生産（分配面）＝雇用者報酬＋営業余剰･混合余剰＋固定資本減耗(減価償却等)＋間接税(消費税等)-補助金であり海外所得を除く。　</t>
    <rPh sb="1" eb="3">
      <t>チュウキ</t>
    </rPh>
    <rPh sb="8" eb="10">
      <t>コクナイ</t>
    </rPh>
    <rPh sb="10" eb="13">
      <t>ソウセイサン</t>
    </rPh>
    <rPh sb="14" eb="16">
      <t>ブンパイ</t>
    </rPh>
    <rPh sb="16" eb="17">
      <t>メン</t>
    </rPh>
    <rPh sb="19" eb="22">
      <t>コヨウシャ</t>
    </rPh>
    <rPh sb="22" eb="24">
      <t>ホウシュウ</t>
    </rPh>
    <rPh sb="25" eb="27">
      <t>エイギョウ</t>
    </rPh>
    <rPh sb="27" eb="29">
      <t>ヨジョウ</t>
    </rPh>
    <rPh sb="30" eb="32">
      <t>コンゴウ</t>
    </rPh>
    <rPh sb="32" eb="34">
      <t>ヨジョウ</t>
    </rPh>
    <rPh sb="35" eb="37">
      <t>コテイ</t>
    </rPh>
    <rPh sb="37" eb="39">
      <t>シホン</t>
    </rPh>
    <rPh sb="39" eb="41">
      <t>ゲンモウ</t>
    </rPh>
    <rPh sb="42" eb="44">
      <t>ゲンカ</t>
    </rPh>
    <rPh sb="44" eb="46">
      <t>ショウキャク</t>
    </rPh>
    <rPh sb="46" eb="47">
      <t>ナド</t>
    </rPh>
    <rPh sb="49" eb="52">
      <t>カンセツゼイ</t>
    </rPh>
    <rPh sb="53" eb="56">
      <t>ショウヒゼイ</t>
    </rPh>
    <rPh sb="56" eb="57">
      <t>ナド</t>
    </rPh>
    <rPh sb="59" eb="62">
      <t>ホジョキン</t>
    </rPh>
    <rPh sb="65" eb="67">
      <t>カイガイ</t>
    </rPh>
    <rPh sb="67" eb="69">
      <t>ショトク</t>
    </rPh>
    <rPh sb="70" eb="71">
      <t>ノゾ</t>
    </rPh>
    <phoneticPr fontId="18"/>
  </si>
  <si>
    <t>〔注記⑥〕超過費用＝財源ー業務費用＝(租税等収入＋社会保険料＋その他)ー(人件費＋社会保障給付費＋補助金・交付金等＋地方交付税交付金＋支払利息
　 　 　　＋その他)の超過業務費用　</t>
    <rPh sb="1" eb="3">
      <t>チュウキ</t>
    </rPh>
    <rPh sb="5" eb="9">
      <t>チョウカヒヨウ</t>
    </rPh>
    <rPh sb="10" eb="12">
      <t>ザイゲン</t>
    </rPh>
    <rPh sb="13" eb="17">
      <t>ギョウムヒヨウ</t>
    </rPh>
    <rPh sb="19" eb="22">
      <t>ソゼイナド</t>
    </rPh>
    <rPh sb="22" eb="24">
      <t>シュウニュウ</t>
    </rPh>
    <rPh sb="25" eb="30">
      <t>シャカイホケンリョウ</t>
    </rPh>
    <rPh sb="33" eb="34">
      <t>タ</t>
    </rPh>
    <rPh sb="37" eb="40">
      <t>ジンケンヒ</t>
    </rPh>
    <rPh sb="41" eb="45">
      <t>シャカイホショウ</t>
    </rPh>
    <rPh sb="45" eb="48">
      <t>キュウフヒ</t>
    </rPh>
    <rPh sb="49" eb="52">
      <t>ホジョキン</t>
    </rPh>
    <rPh sb="53" eb="56">
      <t>コウフキン</t>
    </rPh>
    <rPh sb="56" eb="57">
      <t>ナド</t>
    </rPh>
    <rPh sb="58" eb="63">
      <t>チホウコウフゼイ</t>
    </rPh>
    <rPh sb="63" eb="66">
      <t>コウフキン</t>
    </rPh>
    <rPh sb="67" eb="69">
      <t>シハラ</t>
    </rPh>
    <rPh sb="69" eb="71">
      <t>リソク</t>
    </rPh>
    <rPh sb="81" eb="82">
      <t>タ</t>
    </rPh>
    <rPh sb="84" eb="86">
      <t>チョウカ</t>
    </rPh>
    <rPh sb="86" eb="88">
      <t>ギョウム</t>
    </rPh>
    <rPh sb="88" eb="90">
      <t>ヒヨウ</t>
    </rPh>
    <phoneticPr fontId="18"/>
  </si>
  <si>
    <t>安倍政権時代の百兆円財政出動とその前後のＧＤＰ拡大の推移〔２０１３年度～２０２４年〕</t>
    <rPh sb="0" eb="2">
      <t>アベ</t>
    </rPh>
    <rPh sb="2" eb="4">
      <t>セイケン</t>
    </rPh>
    <rPh sb="4" eb="6">
      <t>ジダイ</t>
    </rPh>
    <rPh sb="7" eb="10">
      <t>ヒャクチョウエン</t>
    </rPh>
    <rPh sb="10" eb="12">
      <t>ザイセイ</t>
    </rPh>
    <rPh sb="12" eb="14">
      <t>シュツドウ</t>
    </rPh>
    <rPh sb="17" eb="19">
      <t>ゼンゴ</t>
    </rPh>
    <rPh sb="23" eb="25">
      <t>カクダイ</t>
    </rPh>
    <rPh sb="26" eb="28">
      <t>スイイ</t>
    </rPh>
    <rPh sb="33" eb="35">
      <t>ネンド</t>
    </rPh>
    <rPh sb="40" eb="41">
      <t>ネン</t>
    </rPh>
    <phoneticPr fontId="18"/>
  </si>
  <si>
    <t>▲13</t>
    <phoneticPr fontId="18"/>
  </si>
  <si>
    <t>財貨・サービス【純輸出】</t>
    <rPh sb="8" eb="11">
      <t>ジュンユシュツ</t>
    </rPh>
    <phoneticPr fontId="18"/>
  </si>
  <si>
    <t>海外
所得　
(純受取)</t>
    <rPh sb="8" eb="11">
      <t>ジュンウケトリ</t>
    </rPh>
    <phoneticPr fontId="18"/>
  </si>
  <si>
    <t xml:space="preserve">財貨
ｻｰﾋﾞｽ
(輸出) </t>
    <rPh sb="10" eb="12">
      <t>ユシュツ</t>
    </rPh>
    <phoneticPr fontId="18"/>
  </si>
  <si>
    <t>財貨
ｻｰﾋﾞｽ
(輸入)</t>
    <rPh sb="10" eb="12">
      <t>ユニュウ</t>
    </rPh>
    <phoneticPr fontId="18"/>
  </si>
  <si>
    <t>〔注〕消費税８％は２０１４年４月から実施され、消費税１０％は２０１９年１０月からの導入。</t>
    <rPh sb="1" eb="2">
      <t>チュウ</t>
    </rPh>
    <rPh sb="3" eb="6">
      <t>ショウヒゼイ</t>
    </rPh>
    <rPh sb="13" eb="14">
      <t>ネン</t>
    </rPh>
    <rPh sb="15" eb="16">
      <t>ガツ</t>
    </rPh>
    <rPh sb="18" eb="20">
      <t>ジッシ</t>
    </rPh>
    <rPh sb="23" eb="26">
      <t>ショウヒゼイ</t>
    </rPh>
    <rPh sb="34" eb="35">
      <t>ネン</t>
    </rPh>
    <rPh sb="37" eb="38">
      <t>ガツ</t>
    </rPh>
    <rPh sb="41" eb="43">
      <t>ドウニュウ</t>
    </rPh>
    <phoneticPr fontId="18"/>
  </si>
  <si>
    <t>国民　　総所得</t>
    <rPh sb="4" eb="7">
      <t>ソウショトク</t>
    </rPh>
    <phoneticPr fontId="18"/>
  </si>
  <si>
    <t>総固定　　資本形成</t>
    <phoneticPr fontId="18"/>
  </si>
  <si>
    <t>超過　　　費用</t>
    <rPh sb="0" eb="2">
      <t>チョウカ</t>
    </rPh>
    <rPh sb="5" eb="7">
      <t>ヒヨウ</t>
    </rPh>
    <phoneticPr fontId="18"/>
  </si>
  <si>
    <t>財政支出　　超過額</t>
    <rPh sb="0" eb="2">
      <t>ザイセイ</t>
    </rPh>
    <rPh sb="2" eb="4">
      <t>シシュツ</t>
    </rPh>
    <rPh sb="6" eb="8">
      <t>チョウカ</t>
    </rPh>
    <rPh sb="8" eb="9">
      <t>ガク</t>
    </rPh>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</si>
</sst>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quot;▲ &quot;0.0"/>
    <numFmt numFmtId="177" formatCode="0;&quot;▲ &quot;0"/>
    <numFmt numFmtId="178" formatCode="0.0%"/>
    <numFmt numFmtId="179" formatCode="0.00;&quot;▲ &quot;0.00"/>
  </numFmts>
  <fonts count="5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游ゴシック"/>
      <family val="2"/>
      <charset val="128"/>
      <scheme val="minor"/>
    </font>
    <font>
      <sz val="14"/>
      <color theme="1"/>
      <name val="游ゴシック"/>
      <family val="2"/>
      <charset val="128"/>
      <scheme val="minor"/>
    </font>
    <font>
      <sz val="8"/>
      <color theme="1"/>
      <name val="游ゴシック"/>
      <family val="2"/>
      <charset val="128"/>
      <scheme val="minor"/>
    </font>
    <font>
      <sz val="16"/>
      <color theme="1"/>
      <name val="游ゴシック"/>
      <family val="2"/>
      <charset val="128"/>
      <scheme val="minor"/>
    </font>
    <font>
      <sz val="12"/>
      <color theme="1"/>
      <name val="游ゴシック"/>
      <family val="3"/>
      <charset val="128"/>
      <scheme val="minor"/>
    </font>
    <font>
      <sz val="9"/>
      <color theme="1"/>
      <name val="游ゴシック"/>
      <family val="3"/>
      <charset val="128"/>
      <scheme val="minor"/>
    </font>
    <font>
      <b/>
      <sz val="16"/>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b/>
      <sz val="14"/>
      <color rgb="FFFF0000"/>
      <name val="游ゴシック"/>
      <family val="3"/>
      <charset val="128"/>
      <scheme val="minor"/>
    </font>
    <font>
      <b/>
      <sz val="16"/>
      <color rgb="FFFF0000"/>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sz val="14"/>
      <color theme="1"/>
      <name val="游ゴシック"/>
      <family val="3"/>
      <charset val="128"/>
      <scheme val="minor"/>
    </font>
    <font>
      <sz val="14"/>
      <color rgb="FFFF0000"/>
      <name val="游ゴシック"/>
      <family val="3"/>
      <charset val="128"/>
      <scheme val="minor"/>
    </font>
    <font>
      <i/>
      <sz val="14"/>
      <color theme="1"/>
      <name val="游ゴシック"/>
      <family val="3"/>
      <charset val="128"/>
      <scheme val="minor"/>
    </font>
    <font>
      <i/>
      <sz val="8"/>
      <color theme="1"/>
      <name val="游ゴシック"/>
      <family val="3"/>
      <charset val="128"/>
      <scheme val="minor"/>
    </font>
    <font>
      <i/>
      <sz val="11"/>
      <color theme="1"/>
      <name val="游ゴシック"/>
      <family val="3"/>
      <charset val="128"/>
      <scheme val="minor"/>
    </font>
    <font>
      <sz val="16"/>
      <color theme="1"/>
      <name val="游ゴシック"/>
      <family val="3"/>
      <charset val="128"/>
      <scheme val="minor"/>
    </font>
    <font>
      <sz val="12"/>
      <color rgb="FFFF0000"/>
      <name val="游ゴシック"/>
      <family val="2"/>
      <charset val="128"/>
      <scheme val="minor"/>
    </font>
    <font>
      <b/>
      <sz val="12"/>
      <color rgb="FFFF0000"/>
      <name val="游ゴシック"/>
      <family val="2"/>
      <charset val="128"/>
      <scheme val="minor"/>
    </font>
    <font>
      <b/>
      <sz val="14"/>
      <color rgb="FFFF0000"/>
      <name val="游ゴシック"/>
      <family val="2"/>
      <charset val="128"/>
      <scheme val="minor"/>
    </font>
    <font>
      <sz val="14"/>
      <name val="游ゴシック"/>
      <family val="3"/>
      <charset val="128"/>
      <scheme val="minor"/>
    </font>
    <font>
      <sz val="14"/>
      <name val="游ゴシック"/>
      <family val="2"/>
      <charset val="128"/>
      <scheme val="minor"/>
    </font>
    <font>
      <sz val="14"/>
      <color rgb="FFFF0000"/>
      <name val="游ゴシック"/>
      <family val="2"/>
      <charset val="128"/>
      <scheme val="minor"/>
    </font>
    <font>
      <sz val="8"/>
      <name val="游ゴシック"/>
      <family val="3"/>
      <charset val="128"/>
      <scheme val="minor"/>
    </font>
    <font>
      <b/>
      <sz val="14"/>
      <color theme="1"/>
      <name val="游ゴシック"/>
      <family val="3"/>
      <charset val="128"/>
      <scheme val="minor"/>
    </font>
    <font>
      <sz val="10"/>
      <color theme="1"/>
      <name val="游ゴシック"/>
      <family val="2"/>
      <charset val="128"/>
      <scheme val="minor"/>
    </font>
    <font>
      <i/>
      <sz val="10"/>
      <color theme="1"/>
      <name val="游ゴシック"/>
      <family val="3"/>
      <charset val="128"/>
      <scheme val="minor"/>
    </font>
    <font>
      <i/>
      <sz val="11"/>
      <name val="游ゴシック"/>
      <family val="3"/>
      <charset val="128"/>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7" tint="0.79998168889431442"/>
        <bgColor indexed="64"/>
      </patternFill>
    </fill>
    <fill>
      <patternFill patternType="solid">
        <fgColor rgb="FFCCFFFF"/>
        <bgColor indexed="64"/>
      </patternFill>
    </fill>
    <fill>
      <patternFill patternType="solid">
        <fgColor rgb="FFCCFFCC"/>
        <bgColor indexed="64"/>
      </patternFill>
    </fill>
    <fill>
      <patternFill patternType="solid">
        <fgColor rgb="FFFFCCFF"/>
        <bgColor indexed="64"/>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8" tint="0.79998168889431442"/>
        <bgColor indexed="64"/>
      </patternFill>
    </fill>
  </fills>
  <borders count="6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9" fontId="1" fillId="0" borderId="0" applyFont="0" applyFill="0" applyBorder="0" applyAlignment="0" applyProtection="0">
      <alignment vertical="center"/>
    </xf>
  </cellStyleXfs>
  <cellXfs count="777">
    <xf numFmtId="0" fontId="0" fillId="0" borderId="0" xfId="0">
      <alignment vertical="center"/>
    </xf>
    <xf numFmtId="0" fontId="20" fillId="0" borderId="0" xfId="0" applyFont="1" applyAlignment="1">
      <alignment vertical="center" wrapText="1"/>
    </xf>
    <xf numFmtId="0" fontId="20" fillId="0" borderId="0" xfId="0" applyFont="1" applyAlignment="1">
      <alignment horizontal="center" vertical="center"/>
    </xf>
    <xf numFmtId="0" fontId="20" fillId="0" borderId="0" xfId="0" applyFont="1" applyAlignment="1">
      <alignment horizontal="center" vertical="center" wrapText="1"/>
    </xf>
    <xf numFmtId="0" fontId="21" fillId="0" borderId="0" xfId="0" applyFont="1" applyAlignment="1">
      <alignment horizontal="center" vertical="center"/>
    </xf>
    <xf numFmtId="0" fontId="0" fillId="0" borderId="10" xfId="0" applyBorder="1">
      <alignment vertical="center"/>
    </xf>
    <xf numFmtId="3" fontId="0" fillId="0" borderId="10" xfId="0" applyNumberFormat="1" applyBorder="1">
      <alignment vertical="center"/>
    </xf>
    <xf numFmtId="177" fontId="20" fillId="0" borderId="0" xfId="0" applyNumberFormat="1" applyFont="1" applyAlignment="1">
      <alignment horizontal="center" vertical="center" wrapText="1"/>
    </xf>
    <xf numFmtId="177" fontId="20" fillId="0" borderId="0" xfId="0" applyNumberFormat="1" applyFont="1" applyAlignment="1">
      <alignment horizontal="center" vertical="center"/>
    </xf>
    <xf numFmtId="177" fontId="20" fillId="33" borderId="10" xfId="0" applyNumberFormat="1" applyFont="1" applyFill="1" applyBorder="1" applyAlignment="1">
      <alignment horizontal="center" vertical="center"/>
    </xf>
    <xf numFmtId="1" fontId="20" fillId="0" borderId="0" xfId="0" applyNumberFormat="1" applyFont="1" applyAlignment="1">
      <alignment horizontal="center" vertical="center" wrapText="1"/>
    </xf>
    <xf numFmtId="1" fontId="20" fillId="0" borderId="10" xfId="0" applyNumberFormat="1" applyFont="1" applyBorder="1" applyAlignment="1">
      <alignment horizontal="center" vertical="center"/>
    </xf>
    <xf numFmtId="1" fontId="20" fillId="0" borderId="0" xfId="0" applyNumberFormat="1" applyFont="1" applyAlignment="1">
      <alignment horizontal="center" vertical="center"/>
    </xf>
    <xf numFmtId="177" fontId="20" fillId="34" borderId="10" xfId="0" applyNumberFormat="1" applyFont="1" applyFill="1" applyBorder="1" applyAlignment="1">
      <alignment horizontal="center" vertical="center"/>
    </xf>
    <xf numFmtId="177" fontId="20" fillId="35" borderId="10" xfId="0" applyNumberFormat="1" applyFont="1" applyFill="1" applyBorder="1" applyAlignment="1">
      <alignment horizontal="center" vertical="center"/>
    </xf>
    <xf numFmtId="177" fontId="20" fillId="36" borderId="10" xfId="0" applyNumberFormat="1" applyFont="1" applyFill="1" applyBorder="1" applyAlignment="1">
      <alignment horizontal="center" vertical="center"/>
    </xf>
    <xf numFmtId="1" fontId="22" fillId="0" borderId="0" xfId="0" applyNumberFormat="1" applyFont="1" applyAlignment="1">
      <alignment horizontal="center" vertical="center" wrapText="1"/>
    </xf>
    <xf numFmtId="1" fontId="22" fillId="0" borderId="10" xfId="0" applyNumberFormat="1" applyFont="1" applyBorder="1" applyAlignment="1">
      <alignment horizontal="center" vertical="center"/>
    </xf>
    <xf numFmtId="1" fontId="22" fillId="34" borderId="10" xfId="0" applyNumberFormat="1" applyFont="1" applyFill="1" applyBorder="1" applyAlignment="1">
      <alignment horizontal="center" vertical="center"/>
    </xf>
    <xf numFmtId="1" fontId="22" fillId="35" borderId="10" xfId="0" applyNumberFormat="1" applyFont="1" applyFill="1" applyBorder="1" applyAlignment="1">
      <alignment horizontal="center" vertical="center"/>
    </xf>
    <xf numFmtId="1" fontId="22" fillId="36" borderId="10" xfId="0" applyNumberFormat="1" applyFont="1" applyFill="1" applyBorder="1" applyAlignment="1">
      <alignment horizontal="center" vertical="center"/>
    </xf>
    <xf numFmtId="1" fontId="22" fillId="33" borderId="10" xfId="0" applyNumberFormat="1" applyFont="1" applyFill="1" applyBorder="1" applyAlignment="1">
      <alignment horizontal="center" vertical="center"/>
    </xf>
    <xf numFmtId="1" fontId="22" fillId="0" borderId="0" xfId="0" applyNumberFormat="1" applyFont="1" applyAlignment="1">
      <alignment horizontal="center" vertical="center"/>
    </xf>
    <xf numFmtId="1" fontId="0" fillId="0" borderId="0" xfId="0" applyNumberFormat="1" applyAlignment="1">
      <alignment horizontal="center" vertical="center"/>
    </xf>
    <xf numFmtId="3" fontId="22" fillId="0" borderId="10" xfId="0" applyNumberFormat="1" applyFont="1" applyBorder="1" applyAlignment="1">
      <alignment horizontal="center" vertical="center"/>
    </xf>
    <xf numFmtId="3" fontId="22" fillId="34" borderId="10" xfId="0" applyNumberFormat="1" applyFont="1" applyFill="1" applyBorder="1" applyAlignment="1">
      <alignment horizontal="center" vertical="center"/>
    </xf>
    <xf numFmtId="3" fontId="22" fillId="35" borderId="10" xfId="0" applyNumberFormat="1" applyFont="1" applyFill="1" applyBorder="1" applyAlignment="1">
      <alignment horizontal="center" vertical="center"/>
    </xf>
    <xf numFmtId="3" fontId="22" fillId="36" borderId="10" xfId="0" applyNumberFormat="1" applyFont="1" applyFill="1" applyBorder="1" applyAlignment="1">
      <alignment horizontal="center" vertical="center"/>
    </xf>
    <xf numFmtId="3" fontId="22" fillId="33" borderId="10" xfId="0" applyNumberFormat="1" applyFont="1" applyFill="1" applyBorder="1" applyAlignment="1">
      <alignment horizontal="center" vertical="center"/>
    </xf>
    <xf numFmtId="0" fontId="0" fillId="0" borderId="0" xfId="0" applyAlignment="1">
      <alignment horizontal="center" vertical="center"/>
    </xf>
    <xf numFmtId="177" fontId="22" fillId="34" borderId="10" xfId="0" applyNumberFormat="1" applyFont="1" applyFill="1" applyBorder="1" applyAlignment="1">
      <alignment horizontal="center" vertical="center"/>
    </xf>
    <xf numFmtId="177" fontId="22" fillId="35" borderId="10" xfId="0" applyNumberFormat="1" applyFont="1" applyFill="1" applyBorder="1" applyAlignment="1">
      <alignment horizontal="center" vertical="center"/>
    </xf>
    <xf numFmtId="177" fontId="22" fillId="36" borderId="10" xfId="0" applyNumberFormat="1" applyFont="1" applyFill="1" applyBorder="1" applyAlignment="1">
      <alignment horizontal="center" vertical="center"/>
    </xf>
    <xf numFmtId="177" fontId="22" fillId="33" borderId="10" xfId="0" applyNumberFormat="1" applyFont="1" applyFill="1" applyBorder="1" applyAlignment="1">
      <alignment horizontal="center" vertical="center"/>
    </xf>
    <xf numFmtId="177" fontId="0" fillId="0" borderId="0" xfId="0" applyNumberFormat="1" applyAlignment="1">
      <alignment horizontal="center" vertical="center"/>
    </xf>
    <xf numFmtId="0" fontId="19" fillId="0" borderId="0" xfId="0" applyFont="1" applyAlignment="1">
      <alignment horizontal="center" vertical="center" wrapText="1"/>
    </xf>
    <xf numFmtId="0" fontId="19" fillId="0" borderId="10" xfId="0" applyFont="1" applyBorder="1" applyAlignment="1">
      <alignment horizontal="center" vertical="center"/>
    </xf>
    <xf numFmtId="0" fontId="23" fillId="0" borderId="0" xfId="0" applyFont="1" applyAlignment="1">
      <alignment horizontal="center" vertical="center"/>
    </xf>
    <xf numFmtId="177" fontId="20" fillId="37" borderId="10" xfId="0" applyNumberFormat="1" applyFont="1" applyFill="1" applyBorder="1" applyAlignment="1">
      <alignment horizontal="center" vertical="center"/>
    </xf>
    <xf numFmtId="1" fontId="22" fillId="37" borderId="10" xfId="0" applyNumberFormat="1" applyFont="1" applyFill="1" applyBorder="1" applyAlignment="1">
      <alignment horizontal="center" vertical="center"/>
    </xf>
    <xf numFmtId="3" fontId="22" fillId="37" borderId="10" xfId="0" applyNumberFormat="1" applyFont="1" applyFill="1" applyBorder="1" applyAlignment="1">
      <alignment horizontal="center" vertical="center"/>
    </xf>
    <xf numFmtId="177" fontId="22" fillId="37" borderId="10" xfId="0" applyNumberFormat="1" applyFont="1" applyFill="1" applyBorder="1" applyAlignment="1">
      <alignment horizontal="center" vertical="center"/>
    </xf>
    <xf numFmtId="0" fontId="19" fillId="0" borderId="12" xfId="0" applyFont="1" applyBorder="1" applyAlignment="1">
      <alignment horizontal="center" vertical="center"/>
    </xf>
    <xf numFmtId="178" fontId="20" fillId="0" borderId="12" xfId="42" applyNumberFormat="1" applyFont="1" applyBorder="1" applyAlignment="1">
      <alignment horizontal="center" vertical="center"/>
    </xf>
    <xf numFmtId="1" fontId="20" fillId="0" borderId="12" xfId="0" applyNumberFormat="1" applyFont="1" applyBorder="1" applyAlignment="1">
      <alignment horizontal="center" vertical="center"/>
    </xf>
    <xf numFmtId="177" fontId="20" fillId="0" borderId="12" xfId="0" applyNumberFormat="1" applyFont="1" applyBorder="1" applyAlignment="1">
      <alignment horizontal="center" vertical="center"/>
    </xf>
    <xf numFmtId="1" fontId="22" fillId="0" borderId="12" xfId="0" applyNumberFormat="1" applyFont="1" applyBorder="1" applyAlignment="1">
      <alignment horizontal="center" vertical="center"/>
    </xf>
    <xf numFmtId="3" fontId="0" fillId="0" borderId="12" xfId="0" applyNumberFormat="1" applyBorder="1">
      <alignment vertical="center"/>
    </xf>
    <xf numFmtId="3" fontId="22" fillId="0" borderId="12" xfId="0" applyNumberFormat="1" applyFont="1" applyBorder="1" applyAlignment="1">
      <alignment horizontal="center" vertical="center"/>
    </xf>
    <xf numFmtId="177" fontId="22" fillId="0" borderId="12" xfId="0" applyNumberFormat="1" applyFont="1" applyBorder="1" applyAlignment="1">
      <alignment horizontal="center" vertical="center"/>
    </xf>
    <xf numFmtId="176" fontId="22" fillId="0" borderId="12" xfId="0" applyNumberFormat="1" applyFont="1" applyBorder="1" applyAlignment="1">
      <alignment horizontal="center" vertical="center"/>
    </xf>
    <xf numFmtId="0" fontId="0" fillId="0" borderId="12" xfId="0" applyBorder="1">
      <alignment vertical="center"/>
    </xf>
    <xf numFmtId="3" fontId="0" fillId="0" borderId="13" xfId="0" applyNumberFormat="1" applyBorder="1">
      <alignment vertical="center"/>
    </xf>
    <xf numFmtId="3" fontId="0" fillId="0" borderId="15" xfId="0" applyNumberFormat="1" applyBorder="1">
      <alignment vertical="center"/>
    </xf>
    <xf numFmtId="0" fontId="19" fillId="0" borderId="17" xfId="0" applyFont="1" applyBorder="1" applyAlignment="1">
      <alignment horizontal="center" vertical="center"/>
    </xf>
    <xf numFmtId="1" fontId="20" fillId="0" borderId="17" xfId="0" applyNumberFormat="1" applyFont="1" applyBorder="1" applyAlignment="1">
      <alignment horizontal="center" vertical="center"/>
    </xf>
    <xf numFmtId="177" fontId="20" fillId="37" borderId="17" xfId="0" applyNumberFormat="1" applyFont="1" applyFill="1" applyBorder="1" applyAlignment="1">
      <alignment horizontal="center" vertical="center"/>
    </xf>
    <xf numFmtId="3" fontId="0" fillId="0" borderId="17" xfId="0" applyNumberFormat="1" applyBorder="1">
      <alignment vertical="center"/>
    </xf>
    <xf numFmtId="1" fontId="22" fillId="37" borderId="17" xfId="0" applyNumberFormat="1" applyFont="1" applyFill="1" applyBorder="1" applyAlignment="1">
      <alignment horizontal="center" vertical="center"/>
    </xf>
    <xf numFmtId="3" fontId="22" fillId="37" borderId="17" xfId="0" applyNumberFormat="1" applyFont="1" applyFill="1" applyBorder="1" applyAlignment="1">
      <alignment horizontal="center" vertical="center"/>
    </xf>
    <xf numFmtId="177" fontId="22" fillId="37" borderId="17" xfId="0" applyNumberFormat="1" applyFont="1" applyFill="1" applyBorder="1" applyAlignment="1">
      <alignment horizontal="center" vertical="center"/>
    </xf>
    <xf numFmtId="0" fontId="0" fillId="0" borderId="17" xfId="0" applyBorder="1">
      <alignment vertical="center"/>
    </xf>
    <xf numFmtId="3" fontId="0" fillId="0" borderId="18" xfId="0" applyNumberFormat="1" applyBorder="1">
      <alignment vertical="center"/>
    </xf>
    <xf numFmtId="1" fontId="19" fillId="0" borderId="19" xfId="0" applyNumberFormat="1" applyFont="1" applyBorder="1" applyAlignment="1">
      <alignment horizontal="center" vertical="center" wrapText="1"/>
    </xf>
    <xf numFmtId="1" fontId="23" fillId="0" borderId="19" xfId="0" applyNumberFormat="1" applyFont="1" applyBorder="1" applyAlignment="1">
      <alignment horizontal="center" vertical="center" wrapText="1"/>
    </xf>
    <xf numFmtId="177" fontId="19" fillId="0" borderId="19" xfId="0" applyNumberFormat="1" applyFont="1" applyBorder="1" applyAlignment="1">
      <alignment horizontal="center" vertical="center" wrapText="1"/>
    </xf>
    <xf numFmtId="177" fontId="23" fillId="0" borderId="19" xfId="0" applyNumberFormat="1" applyFont="1" applyBorder="1" applyAlignment="1">
      <alignment horizontal="center" vertical="center" wrapText="1"/>
    </xf>
    <xf numFmtId="0" fontId="23" fillId="0" borderId="12" xfId="0" applyFont="1" applyBorder="1" applyAlignment="1">
      <alignment horizontal="center" vertical="center" wrapText="1"/>
    </xf>
    <xf numFmtId="0" fontId="24" fillId="0" borderId="12" xfId="0" applyFont="1" applyBorder="1" applyAlignment="1">
      <alignment horizontal="center" vertical="center" wrapText="1"/>
    </xf>
    <xf numFmtId="0" fontId="20" fillId="0" borderId="12" xfId="0" applyFont="1" applyBorder="1" applyAlignment="1">
      <alignment horizontal="center" vertical="center" wrapText="1"/>
    </xf>
    <xf numFmtId="0" fontId="19"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7" fillId="0" borderId="0" xfId="0" applyFont="1" applyAlignment="1">
      <alignment horizontal="center" vertical="center"/>
    </xf>
    <xf numFmtId="0" fontId="26" fillId="0" borderId="23" xfId="0" applyFont="1" applyBorder="1" applyAlignment="1">
      <alignment horizontal="center" vertical="center"/>
    </xf>
    <xf numFmtId="1" fontId="26" fillId="0" borderId="23" xfId="0" applyNumberFormat="1" applyFont="1" applyBorder="1" applyAlignment="1">
      <alignment horizontal="center" vertical="center"/>
    </xf>
    <xf numFmtId="177" fontId="26" fillId="0" borderId="23" xfId="0" applyNumberFormat="1" applyFont="1" applyBorder="1" applyAlignment="1">
      <alignment horizontal="center" vertical="center"/>
    </xf>
    <xf numFmtId="0" fontId="27" fillId="0" borderId="10" xfId="0" applyFont="1" applyBorder="1" applyAlignment="1">
      <alignment horizontal="center" vertical="center" wrapText="1"/>
    </xf>
    <xf numFmtId="0" fontId="27" fillId="0" borderId="15" xfId="0" applyFont="1" applyBorder="1" applyAlignment="1">
      <alignment horizontal="center" vertical="center" wrapText="1"/>
    </xf>
    <xf numFmtId="1" fontId="22" fillId="0" borderId="26" xfId="0" applyNumberFormat="1" applyFont="1" applyBorder="1" applyAlignment="1">
      <alignment horizontal="center" vertical="center"/>
    </xf>
    <xf numFmtId="3" fontId="0" fillId="0" borderId="26" xfId="0" applyNumberFormat="1" applyBorder="1">
      <alignment vertical="center"/>
    </xf>
    <xf numFmtId="1" fontId="22" fillId="0" borderId="17" xfId="0" applyNumberFormat="1" applyFont="1" applyBorder="1" applyAlignment="1">
      <alignment horizontal="center" vertical="center"/>
    </xf>
    <xf numFmtId="177" fontId="22" fillId="38" borderId="10" xfId="0" applyNumberFormat="1" applyFont="1" applyFill="1" applyBorder="1" applyAlignment="1">
      <alignment horizontal="center" vertical="center"/>
    </xf>
    <xf numFmtId="177" fontId="22" fillId="38" borderId="12" xfId="0" applyNumberFormat="1" applyFont="1" applyFill="1" applyBorder="1" applyAlignment="1">
      <alignment horizontal="center" vertical="center"/>
    </xf>
    <xf numFmtId="177" fontId="22" fillId="38" borderId="17" xfId="0" applyNumberFormat="1" applyFont="1" applyFill="1" applyBorder="1" applyAlignment="1">
      <alignment horizontal="center" vertical="center"/>
    </xf>
    <xf numFmtId="177" fontId="28" fillId="33" borderId="10" xfId="0" applyNumberFormat="1" applyFont="1" applyFill="1" applyBorder="1" applyAlignment="1">
      <alignment horizontal="center" vertical="center"/>
    </xf>
    <xf numFmtId="177" fontId="28" fillId="35" borderId="10" xfId="0" applyNumberFormat="1" applyFont="1" applyFill="1" applyBorder="1" applyAlignment="1">
      <alignment horizontal="center" vertical="center"/>
    </xf>
    <xf numFmtId="0" fontId="19" fillId="0" borderId="26" xfId="0" applyFont="1" applyBorder="1" applyAlignment="1">
      <alignment horizontal="center" vertical="center"/>
    </xf>
    <xf numFmtId="1" fontId="20" fillId="0" borderId="26" xfId="0" applyNumberFormat="1" applyFont="1" applyBorder="1" applyAlignment="1">
      <alignment horizontal="center" vertical="center"/>
    </xf>
    <xf numFmtId="177" fontId="22" fillId="38" borderId="26" xfId="0" applyNumberFormat="1" applyFont="1" applyFill="1" applyBorder="1" applyAlignment="1">
      <alignment horizontal="center" vertical="center"/>
    </xf>
    <xf numFmtId="0" fontId="0" fillId="0" borderId="26" xfId="0" applyBorder="1">
      <alignment vertical="center"/>
    </xf>
    <xf numFmtId="3" fontId="0" fillId="0" borderId="29" xfId="0" applyNumberFormat="1" applyBorder="1">
      <alignment vertical="center"/>
    </xf>
    <xf numFmtId="0" fontId="19" fillId="0" borderId="30" xfId="0" applyFont="1" applyBorder="1" applyAlignment="1">
      <alignment horizontal="center" vertical="center"/>
    </xf>
    <xf numFmtId="0" fontId="0" fillId="0" borderId="17" xfId="0" applyBorder="1" applyAlignment="1">
      <alignment horizontal="center" vertical="center"/>
    </xf>
    <xf numFmtId="1" fontId="21" fillId="0" borderId="30" xfId="0" applyNumberFormat="1" applyFont="1" applyBorder="1" applyAlignment="1">
      <alignment horizontal="center" vertical="center"/>
    </xf>
    <xf numFmtId="0" fontId="21" fillId="0" borderId="30" xfId="0" applyFont="1" applyBorder="1" applyAlignment="1">
      <alignment horizontal="center" vertical="center"/>
    </xf>
    <xf numFmtId="177" fontId="21" fillId="0" borderId="30" xfId="0" applyNumberFormat="1" applyFont="1" applyBorder="1" applyAlignment="1">
      <alignment horizontal="center" vertical="center"/>
    </xf>
    <xf numFmtId="0" fontId="19" fillId="0" borderId="17" xfId="0" applyFont="1" applyBorder="1" applyAlignment="1">
      <alignment horizontal="center" vertical="center" wrapText="1"/>
    </xf>
    <xf numFmtId="0" fontId="23" fillId="0" borderId="17" xfId="0" applyFont="1" applyBorder="1" applyAlignment="1">
      <alignment horizontal="center" vertical="center" wrapText="1"/>
    </xf>
    <xf numFmtId="0" fontId="21" fillId="0" borderId="31" xfId="0" applyFont="1" applyBorder="1" applyAlignment="1">
      <alignment horizontal="center" vertical="center" wrapText="1"/>
    </xf>
    <xf numFmtId="0" fontId="0" fillId="0" borderId="32" xfId="0" applyBorder="1" applyAlignment="1">
      <alignment horizontal="center" vertical="center" wrapText="1"/>
    </xf>
    <xf numFmtId="0" fontId="21" fillId="0" borderId="33" xfId="0" applyFont="1" applyBorder="1" applyAlignment="1">
      <alignment horizontal="center" vertical="center" wrapText="1"/>
    </xf>
    <xf numFmtId="0" fontId="0" fillId="0" borderId="0" xfId="0" applyAlignment="1">
      <alignment horizontal="left"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20" fillId="0" borderId="22" xfId="0" applyFont="1" applyBorder="1" applyAlignment="1">
      <alignment horizontal="center" vertical="center"/>
    </xf>
    <xf numFmtId="0" fontId="20" fillId="0" borderId="36" xfId="0" applyFont="1" applyBorder="1" applyAlignment="1">
      <alignment horizontal="center" vertical="center"/>
    </xf>
    <xf numFmtId="0" fontId="21" fillId="0" borderId="37" xfId="0" applyFont="1" applyBorder="1" applyAlignment="1">
      <alignment horizontal="center" vertical="center" wrapText="1"/>
    </xf>
    <xf numFmtId="0" fontId="26" fillId="0" borderId="22" xfId="0" applyFont="1" applyBorder="1" applyAlignment="1">
      <alignment horizontal="center" vertical="center" wrapText="1"/>
    </xf>
    <xf numFmtId="177" fontId="29" fillId="37" borderId="10" xfId="0" applyNumberFormat="1" applyFont="1" applyFill="1" applyBorder="1" applyAlignment="1">
      <alignment horizontal="center" vertical="center"/>
    </xf>
    <xf numFmtId="177" fontId="29" fillId="37" borderId="17" xfId="0" applyNumberFormat="1" applyFont="1" applyFill="1" applyBorder="1" applyAlignment="1">
      <alignment horizontal="center" vertical="center"/>
    </xf>
    <xf numFmtId="1" fontId="29" fillId="37" borderId="10" xfId="0" applyNumberFormat="1" applyFont="1" applyFill="1" applyBorder="1" applyAlignment="1">
      <alignment horizontal="center" vertical="center"/>
    </xf>
    <xf numFmtId="1" fontId="29" fillId="37" borderId="17" xfId="0" applyNumberFormat="1" applyFont="1" applyFill="1" applyBorder="1" applyAlignment="1">
      <alignment horizontal="center" vertical="center"/>
    </xf>
    <xf numFmtId="0" fontId="19" fillId="0" borderId="11" xfId="0" applyFont="1" applyBorder="1" applyAlignment="1">
      <alignment horizontal="center" vertical="center"/>
    </xf>
    <xf numFmtId="0" fontId="19" fillId="34" borderId="14" xfId="0" applyFont="1" applyFill="1" applyBorder="1" applyAlignment="1">
      <alignment horizontal="center" vertical="center"/>
    </xf>
    <xf numFmtId="0" fontId="19" fillId="35" borderId="14" xfId="0" applyFont="1" applyFill="1" applyBorder="1" applyAlignment="1">
      <alignment horizontal="center" vertical="center"/>
    </xf>
    <xf numFmtId="0" fontId="19" fillId="36" borderId="14" xfId="0" applyFont="1" applyFill="1" applyBorder="1" applyAlignment="1">
      <alignment horizontal="center" vertical="center"/>
    </xf>
    <xf numFmtId="0" fontId="19" fillId="33" borderId="14" xfId="0" applyFont="1" applyFill="1" applyBorder="1" applyAlignment="1">
      <alignment horizontal="center" vertical="center"/>
    </xf>
    <xf numFmtId="0" fontId="19" fillId="37" borderId="14" xfId="0" applyFont="1" applyFill="1" applyBorder="1" applyAlignment="1">
      <alignment horizontal="center" vertical="center"/>
    </xf>
    <xf numFmtId="0" fontId="19" fillId="37" borderId="16" xfId="0" applyFont="1" applyFill="1" applyBorder="1" applyAlignment="1">
      <alignment horizontal="center" vertical="center"/>
    </xf>
    <xf numFmtId="0" fontId="0" fillId="0" borderId="31" xfId="0" applyBorder="1" applyAlignment="1">
      <alignment horizontal="center" vertical="center" wrapText="1"/>
    </xf>
    <xf numFmtId="0" fontId="20" fillId="0" borderId="38" xfId="0" applyFont="1" applyBorder="1" applyAlignment="1">
      <alignment horizontal="center" vertical="center"/>
    </xf>
    <xf numFmtId="178" fontId="20" fillId="0" borderId="27" xfId="42" applyNumberFormat="1" applyFont="1" applyBorder="1" applyAlignment="1">
      <alignment horizontal="center" vertical="center"/>
    </xf>
    <xf numFmtId="0" fontId="19" fillId="0" borderId="27" xfId="0" applyFont="1" applyBorder="1" applyAlignment="1">
      <alignment horizontal="center" vertical="center"/>
    </xf>
    <xf numFmtId="1" fontId="20" fillId="0" borderId="27" xfId="0" applyNumberFormat="1" applyFont="1" applyBorder="1" applyAlignment="1">
      <alignment horizontal="center" vertical="center"/>
    </xf>
    <xf numFmtId="1" fontId="22" fillId="0" borderId="27" xfId="0" applyNumberFormat="1" applyFont="1" applyBorder="1" applyAlignment="1">
      <alignment horizontal="center" vertical="center"/>
    </xf>
    <xf numFmtId="3" fontId="0" fillId="0" borderId="27" xfId="0" applyNumberFormat="1" applyBorder="1">
      <alignment vertical="center"/>
    </xf>
    <xf numFmtId="1" fontId="22" fillId="36" borderId="27" xfId="0" applyNumberFormat="1" applyFont="1" applyFill="1" applyBorder="1" applyAlignment="1">
      <alignment horizontal="center" vertical="center"/>
    </xf>
    <xf numFmtId="3" fontId="22" fillId="36" borderId="27" xfId="0" applyNumberFormat="1" applyFont="1" applyFill="1" applyBorder="1" applyAlignment="1">
      <alignment horizontal="center" vertical="center"/>
    </xf>
    <xf numFmtId="177" fontId="22" fillId="36" borderId="27" xfId="0" applyNumberFormat="1" applyFont="1" applyFill="1" applyBorder="1" applyAlignment="1">
      <alignment horizontal="center" vertical="center"/>
    </xf>
    <xf numFmtId="177" fontId="22" fillId="38" borderId="27" xfId="0" applyNumberFormat="1" applyFont="1" applyFill="1" applyBorder="1" applyAlignment="1">
      <alignment horizontal="center" vertical="center"/>
    </xf>
    <xf numFmtId="0" fontId="0" fillId="0" borderId="27" xfId="0" applyBorder="1">
      <alignment vertical="center"/>
    </xf>
    <xf numFmtId="3" fontId="0" fillId="0" borderId="40" xfId="0" applyNumberFormat="1" applyBorder="1">
      <alignment vertical="center"/>
    </xf>
    <xf numFmtId="1" fontId="22" fillId="33" borderId="12" xfId="0" applyNumberFormat="1" applyFont="1" applyFill="1" applyBorder="1" applyAlignment="1">
      <alignment horizontal="center" vertical="center"/>
    </xf>
    <xf numFmtId="3" fontId="22" fillId="33" borderId="12" xfId="0" applyNumberFormat="1" applyFont="1" applyFill="1" applyBorder="1" applyAlignment="1">
      <alignment horizontal="center" vertical="center"/>
    </xf>
    <xf numFmtId="177" fontId="22" fillId="33" borderId="12" xfId="0" applyNumberFormat="1" applyFont="1" applyFill="1" applyBorder="1" applyAlignment="1">
      <alignment horizontal="center" vertical="center"/>
    </xf>
    <xf numFmtId="1" fontId="22" fillId="36" borderId="26" xfId="0" applyNumberFormat="1" applyFont="1" applyFill="1" applyBorder="1" applyAlignment="1">
      <alignment horizontal="center" vertical="center"/>
    </xf>
    <xf numFmtId="3" fontId="22" fillId="36" borderId="26" xfId="0" applyNumberFormat="1" applyFont="1" applyFill="1" applyBorder="1" applyAlignment="1">
      <alignment horizontal="center" vertical="center"/>
    </xf>
    <xf numFmtId="177" fontId="22" fillId="36" borderId="26" xfId="0" applyNumberFormat="1" applyFont="1" applyFill="1" applyBorder="1" applyAlignment="1">
      <alignment horizontal="center" vertical="center"/>
    </xf>
    <xf numFmtId="0" fontId="19" fillId="35" borderId="11" xfId="0" applyFont="1" applyFill="1" applyBorder="1" applyAlignment="1">
      <alignment horizontal="center" vertical="center"/>
    </xf>
    <xf numFmtId="177" fontId="20" fillId="35" borderId="12" xfId="0" applyNumberFormat="1" applyFont="1" applyFill="1" applyBorder="1" applyAlignment="1">
      <alignment horizontal="center" vertical="center"/>
    </xf>
    <xf numFmtId="1" fontId="22" fillId="35" borderId="12" xfId="0" applyNumberFormat="1" applyFont="1" applyFill="1" applyBorder="1" applyAlignment="1">
      <alignment horizontal="center" vertical="center"/>
    </xf>
    <xf numFmtId="3" fontId="22" fillId="35" borderId="12" xfId="0" applyNumberFormat="1" applyFont="1" applyFill="1" applyBorder="1" applyAlignment="1">
      <alignment horizontal="center" vertical="center"/>
    </xf>
    <xf numFmtId="177" fontId="22" fillId="35" borderId="12" xfId="0" applyNumberFormat="1" applyFont="1" applyFill="1" applyBorder="1" applyAlignment="1">
      <alignment horizontal="center" vertical="center"/>
    </xf>
    <xf numFmtId="0" fontId="19" fillId="35" borderId="16" xfId="0" applyFont="1" applyFill="1" applyBorder="1" applyAlignment="1">
      <alignment horizontal="center" vertical="center"/>
    </xf>
    <xf numFmtId="177" fontId="20" fillId="35" borderId="17" xfId="0" applyNumberFormat="1" applyFont="1" applyFill="1" applyBorder="1" applyAlignment="1">
      <alignment horizontal="center" vertical="center"/>
    </xf>
    <xf numFmtId="1" fontId="22" fillId="35" borderId="17" xfId="0" applyNumberFormat="1" applyFont="1" applyFill="1" applyBorder="1" applyAlignment="1">
      <alignment horizontal="center" vertical="center"/>
    </xf>
    <xf numFmtId="3" fontId="22" fillId="35" borderId="17" xfId="0" applyNumberFormat="1" applyFont="1" applyFill="1" applyBorder="1" applyAlignment="1">
      <alignment horizontal="center" vertical="center"/>
    </xf>
    <xf numFmtId="177" fontId="22" fillId="35" borderId="17" xfId="0" applyNumberFormat="1" applyFont="1" applyFill="1" applyBorder="1" applyAlignment="1">
      <alignment horizontal="center" vertical="center"/>
    </xf>
    <xf numFmtId="0" fontId="19" fillId="0" borderId="39" xfId="0" applyFont="1" applyBorder="1" applyAlignment="1">
      <alignment horizontal="center" vertical="center"/>
    </xf>
    <xf numFmtId="177" fontId="20" fillId="0" borderId="27" xfId="0" applyNumberFormat="1" applyFont="1" applyBorder="1" applyAlignment="1">
      <alignment horizontal="center" vertical="center"/>
    </xf>
    <xf numFmtId="3" fontId="22" fillId="0" borderId="27" xfId="0" applyNumberFormat="1" applyFont="1" applyBorder="1" applyAlignment="1">
      <alignment horizontal="center" vertical="center"/>
    </xf>
    <xf numFmtId="177" fontId="22" fillId="0" borderId="27" xfId="0" applyNumberFormat="1" applyFont="1" applyBorder="1" applyAlignment="1">
      <alignment horizontal="center" vertical="center"/>
    </xf>
    <xf numFmtId="176" fontId="22" fillId="0" borderId="27" xfId="0" applyNumberFormat="1" applyFont="1" applyBorder="1" applyAlignment="1">
      <alignment horizontal="center" vertical="center"/>
    </xf>
    <xf numFmtId="0" fontId="19" fillId="34" borderId="11" xfId="0" applyFont="1" applyFill="1" applyBorder="1" applyAlignment="1">
      <alignment horizontal="center" vertical="center"/>
    </xf>
    <xf numFmtId="177" fontId="20" fillId="34" borderId="12" xfId="0" applyNumberFormat="1" applyFont="1" applyFill="1" applyBorder="1" applyAlignment="1">
      <alignment horizontal="center" vertical="center"/>
    </xf>
    <xf numFmtId="1" fontId="22" fillId="34" borderId="12" xfId="0" applyNumberFormat="1" applyFont="1" applyFill="1" applyBorder="1" applyAlignment="1">
      <alignment horizontal="center" vertical="center"/>
    </xf>
    <xf numFmtId="3" fontId="22" fillId="34" borderId="12" xfId="0" applyNumberFormat="1" applyFont="1" applyFill="1" applyBorder="1" applyAlignment="1">
      <alignment horizontal="center" vertical="center"/>
    </xf>
    <xf numFmtId="177" fontId="22" fillId="34" borderId="12" xfId="0" applyNumberFormat="1" applyFont="1" applyFill="1" applyBorder="1" applyAlignment="1">
      <alignment horizontal="center" vertical="center"/>
    </xf>
    <xf numFmtId="0" fontId="19" fillId="34" borderId="16" xfId="0" applyFont="1" applyFill="1" applyBorder="1" applyAlignment="1">
      <alignment horizontal="center" vertical="center"/>
    </xf>
    <xf numFmtId="177" fontId="20" fillId="34" borderId="17" xfId="0" applyNumberFormat="1" applyFont="1" applyFill="1" applyBorder="1" applyAlignment="1">
      <alignment horizontal="center" vertical="center"/>
    </xf>
    <xf numFmtId="1" fontId="22" fillId="34" borderId="17" xfId="0" applyNumberFormat="1" applyFont="1" applyFill="1" applyBorder="1" applyAlignment="1">
      <alignment horizontal="center" vertical="center"/>
    </xf>
    <xf numFmtId="3" fontId="22" fillId="34" borderId="17" xfId="0" applyNumberFormat="1" applyFont="1" applyFill="1" applyBorder="1" applyAlignment="1">
      <alignment horizontal="center" vertical="center"/>
    </xf>
    <xf numFmtId="177" fontId="22" fillId="34" borderId="17" xfId="0" applyNumberFormat="1" applyFont="1" applyFill="1" applyBorder="1" applyAlignment="1">
      <alignment horizontal="center" vertical="center"/>
    </xf>
    <xf numFmtId="178" fontId="20" fillId="34" borderId="12" xfId="42" applyNumberFormat="1" applyFont="1" applyFill="1" applyBorder="1" applyAlignment="1">
      <alignment horizontal="center" vertical="center"/>
    </xf>
    <xf numFmtId="178" fontId="20" fillId="34" borderId="10" xfId="42" applyNumberFormat="1" applyFont="1" applyFill="1" applyBorder="1" applyAlignment="1">
      <alignment horizontal="center" vertical="center"/>
    </xf>
    <xf numFmtId="178" fontId="28" fillId="34" borderId="17" xfId="42" applyNumberFormat="1" applyFont="1" applyFill="1" applyBorder="1" applyAlignment="1">
      <alignment horizontal="center" vertical="center"/>
    </xf>
    <xf numFmtId="178" fontId="20" fillId="35" borderId="12" xfId="42" applyNumberFormat="1" applyFont="1" applyFill="1" applyBorder="1" applyAlignment="1">
      <alignment horizontal="center" vertical="center"/>
    </xf>
    <xf numFmtId="178" fontId="20" fillId="35" borderId="10" xfId="42" applyNumberFormat="1" applyFont="1" applyFill="1" applyBorder="1" applyAlignment="1">
      <alignment horizontal="center" vertical="center"/>
    </xf>
    <xf numFmtId="178" fontId="20" fillId="35" borderId="17" xfId="42" applyNumberFormat="1" applyFont="1" applyFill="1" applyBorder="1" applyAlignment="1">
      <alignment horizontal="center" vertical="center"/>
    </xf>
    <xf numFmtId="178" fontId="28" fillId="36" borderId="10" xfId="42" applyNumberFormat="1" applyFont="1" applyFill="1" applyBorder="1" applyAlignment="1">
      <alignment horizontal="center" vertical="center"/>
    </xf>
    <xf numFmtId="178" fontId="20" fillId="36" borderId="10" xfId="42" applyNumberFormat="1" applyFont="1" applyFill="1" applyBorder="1" applyAlignment="1">
      <alignment horizontal="center" vertical="center"/>
    </xf>
    <xf numFmtId="178" fontId="20" fillId="33" borderId="10" xfId="42" applyNumberFormat="1" applyFont="1" applyFill="1" applyBorder="1" applyAlignment="1">
      <alignment horizontal="center" vertical="center"/>
    </xf>
    <xf numFmtId="178" fontId="28" fillId="37" borderId="10" xfId="42" applyNumberFormat="1" applyFont="1" applyFill="1" applyBorder="1" applyAlignment="1">
      <alignment horizontal="center" vertical="center"/>
    </xf>
    <xf numFmtId="178" fontId="28" fillId="37" borderId="17" xfId="42" applyNumberFormat="1" applyFont="1" applyFill="1" applyBorder="1" applyAlignment="1">
      <alignment horizontal="center" vertical="center"/>
    </xf>
    <xf numFmtId="177" fontId="28" fillId="35" borderId="12" xfId="0" applyNumberFormat="1" applyFont="1" applyFill="1" applyBorder="1" applyAlignment="1">
      <alignment horizontal="center" vertical="center"/>
    </xf>
    <xf numFmtId="1" fontId="29" fillId="35" borderId="12" xfId="0" applyNumberFormat="1" applyFont="1" applyFill="1" applyBorder="1" applyAlignment="1">
      <alignment horizontal="center" vertical="center"/>
    </xf>
    <xf numFmtId="1" fontId="29" fillId="35" borderId="10" xfId="0" applyNumberFormat="1" applyFont="1" applyFill="1" applyBorder="1" applyAlignment="1">
      <alignment horizontal="center" vertical="center"/>
    </xf>
    <xf numFmtId="1" fontId="29" fillId="35" borderId="17" xfId="0" applyNumberFormat="1" applyFont="1" applyFill="1" applyBorder="1" applyAlignment="1">
      <alignment horizontal="center" vertical="center"/>
    </xf>
    <xf numFmtId="0" fontId="20" fillId="0" borderId="19" xfId="0" applyFont="1" applyBorder="1" applyAlignment="1">
      <alignment horizontal="center" vertical="center" wrapText="1"/>
    </xf>
    <xf numFmtId="179" fontId="19" fillId="34" borderId="27" xfId="0" applyNumberFormat="1" applyFont="1" applyFill="1" applyBorder="1" applyAlignment="1">
      <alignment horizontal="center" vertical="center"/>
    </xf>
    <xf numFmtId="177" fontId="22" fillId="34" borderId="20" xfId="0" applyNumberFormat="1" applyFont="1" applyFill="1" applyBorder="1" applyAlignment="1">
      <alignment horizontal="center" vertical="center"/>
    </xf>
    <xf numFmtId="177" fontId="22" fillId="34" borderId="25" xfId="0" applyNumberFormat="1" applyFont="1" applyFill="1" applyBorder="1" applyAlignment="1">
      <alignment horizontal="center" vertical="center"/>
    </xf>
    <xf numFmtId="0" fontId="19" fillId="0" borderId="16" xfId="0" applyFont="1" applyBorder="1" applyAlignment="1">
      <alignment horizontal="center" vertical="center" wrapText="1"/>
    </xf>
    <xf numFmtId="0" fontId="0" fillId="0" borderId="33" xfId="0" applyBorder="1" applyAlignment="1">
      <alignment horizontal="center" vertical="center" wrapText="1"/>
    </xf>
    <xf numFmtId="1" fontId="25" fillId="34" borderId="11" xfId="0" applyNumberFormat="1" applyFont="1" applyFill="1" applyBorder="1" applyAlignment="1">
      <alignment horizontal="center" vertical="center"/>
    </xf>
    <xf numFmtId="1" fontId="25" fillId="34" borderId="14" xfId="0" applyNumberFormat="1" applyFont="1" applyFill="1" applyBorder="1" applyAlignment="1">
      <alignment horizontal="center" vertical="center"/>
    </xf>
    <xf numFmtId="0" fontId="20" fillId="38" borderId="0" xfId="0" applyFont="1" applyFill="1" applyAlignment="1">
      <alignment vertical="center" wrapText="1"/>
    </xf>
    <xf numFmtId="0" fontId="21" fillId="0" borderId="30" xfId="0" applyFont="1" applyBorder="1" applyAlignment="1">
      <alignment horizontal="center" vertical="center" wrapText="1"/>
    </xf>
    <xf numFmtId="3" fontId="0" fillId="0" borderId="19" xfId="0" applyNumberFormat="1" applyBorder="1">
      <alignment vertical="center"/>
    </xf>
    <xf numFmtId="3" fontId="0" fillId="0" borderId="41" xfId="0" applyNumberFormat="1" applyBorder="1">
      <alignment vertical="center"/>
    </xf>
    <xf numFmtId="3" fontId="0" fillId="0" borderId="23" xfId="0" applyNumberFormat="1" applyBorder="1">
      <alignment vertical="center"/>
    </xf>
    <xf numFmtId="3" fontId="0" fillId="0" borderId="43" xfId="0" applyNumberFormat="1" applyBorder="1">
      <alignment vertical="center"/>
    </xf>
    <xf numFmtId="0" fontId="20" fillId="38" borderId="0" xfId="0" applyFont="1" applyFill="1" applyAlignment="1">
      <alignment horizontal="center" vertical="center" wrapText="1"/>
    </xf>
    <xf numFmtId="0" fontId="21" fillId="38" borderId="0" xfId="0" applyFont="1" applyFill="1" applyAlignment="1">
      <alignment horizontal="center" vertical="center" wrapText="1"/>
    </xf>
    <xf numFmtId="3" fontId="0" fillId="38" borderId="0" xfId="0" applyNumberFormat="1" applyFill="1">
      <alignment vertical="center"/>
    </xf>
    <xf numFmtId="1" fontId="22" fillId="0" borderId="20" xfId="0" applyNumberFormat="1" applyFont="1" applyBorder="1" applyAlignment="1">
      <alignment horizontal="center" vertical="center"/>
    </xf>
    <xf numFmtId="1" fontId="22" fillId="0" borderId="44" xfId="0" applyNumberFormat="1" applyFont="1" applyBorder="1" applyAlignment="1">
      <alignment horizontal="center" vertical="center"/>
    </xf>
    <xf numFmtId="0" fontId="0" fillId="0" borderId="18" xfId="0" applyBorder="1" applyAlignment="1">
      <alignment horizontal="center" vertical="center"/>
    </xf>
    <xf numFmtId="0" fontId="23" fillId="0" borderId="10" xfId="0" applyFont="1" applyBorder="1" applyAlignment="1">
      <alignment horizontal="center" vertical="center" wrapText="1"/>
    </xf>
    <xf numFmtId="177" fontId="19" fillId="36" borderId="10" xfId="0" applyNumberFormat="1" applyFont="1" applyFill="1" applyBorder="1" applyAlignment="1">
      <alignment horizontal="center" vertical="center"/>
    </xf>
    <xf numFmtId="0" fontId="0" fillId="0" borderId="37" xfId="0" applyBorder="1" applyAlignment="1">
      <alignment horizontal="center" vertical="center" wrapText="1"/>
    </xf>
    <xf numFmtId="0" fontId="19" fillId="0" borderId="34" xfId="0" applyFont="1" applyBorder="1" applyAlignment="1">
      <alignment horizontal="center" vertical="center"/>
    </xf>
    <xf numFmtId="0" fontId="23" fillId="0" borderId="22" xfId="0" applyFont="1" applyBorder="1" applyAlignment="1">
      <alignment horizontal="center" vertical="center"/>
    </xf>
    <xf numFmtId="0" fontId="23" fillId="0" borderId="36" xfId="0" applyFont="1" applyBorder="1" applyAlignment="1">
      <alignment horizontal="center" vertical="center"/>
    </xf>
    <xf numFmtId="0" fontId="23" fillId="0" borderId="35" xfId="0" applyFont="1" applyBorder="1" applyAlignment="1">
      <alignment horizontal="center" vertical="center"/>
    </xf>
    <xf numFmtId="0" fontId="23" fillId="0" borderId="38" xfId="0" applyFont="1" applyBorder="1" applyAlignment="1">
      <alignment horizontal="center" vertical="center"/>
    </xf>
    <xf numFmtId="0" fontId="23" fillId="0" borderId="34" xfId="0" applyFont="1" applyBorder="1" applyAlignment="1">
      <alignment horizontal="center" vertical="center"/>
    </xf>
    <xf numFmtId="177" fontId="33" fillId="35" borderId="12" xfId="0" applyNumberFormat="1" applyFont="1" applyFill="1" applyBorder="1" applyAlignment="1">
      <alignment horizontal="center" vertical="center"/>
    </xf>
    <xf numFmtId="177" fontId="33" fillId="35" borderId="10" xfId="0" applyNumberFormat="1" applyFont="1" applyFill="1" applyBorder="1" applyAlignment="1">
      <alignment horizontal="center" vertical="center"/>
    </xf>
    <xf numFmtId="177" fontId="33" fillId="35" borderId="17" xfId="0" applyNumberFormat="1" applyFont="1" applyFill="1" applyBorder="1" applyAlignment="1">
      <alignment horizontal="center" vertical="center"/>
    </xf>
    <xf numFmtId="177" fontId="33" fillId="36" borderId="10" xfId="0" applyNumberFormat="1" applyFont="1" applyFill="1" applyBorder="1" applyAlignment="1">
      <alignment horizontal="center" vertical="center"/>
    </xf>
    <xf numFmtId="177" fontId="33" fillId="33" borderId="12" xfId="0" applyNumberFormat="1" applyFont="1" applyFill="1" applyBorder="1" applyAlignment="1">
      <alignment horizontal="center" vertical="center"/>
    </xf>
    <xf numFmtId="0" fontId="35" fillId="0" borderId="0" xfId="0" applyFont="1" applyAlignment="1">
      <alignment vertical="center" wrapText="1"/>
    </xf>
    <xf numFmtId="0" fontId="35" fillId="0" borderId="0" xfId="0" applyFont="1" applyAlignment="1">
      <alignment horizontal="center" vertical="center"/>
    </xf>
    <xf numFmtId="0" fontId="36" fillId="0" borderId="0" xfId="0" applyFont="1" applyAlignment="1">
      <alignment horizontal="center" vertical="center"/>
    </xf>
    <xf numFmtId="0" fontId="37" fillId="0" borderId="0" xfId="0" applyFont="1">
      <alignment vertical="center"/>
    </xf>
    <xf numFmtId="3" fontId="37" fillId="0" borderId="15" xfId="0" applyNumberFormat="1" applyFont="1" applyBorder="1">
      <alignment vertical="center"/>
    </xf>
    <xf numFmtId="0" fontId="19" fillId="0" borderId="10" xfId="0" applyFont="1" applyBorder="1" applyAlignment="1">
      <alignment horizontal="center" vertical="center" wrapText="1"/>
    </xf>
    <xf numFmtId="0" fontId="0" fillId="0" borderId="10" xfId="0" applyBorder="1" applyAlignment="1">
      <alignment horizontal="center" vertical="center"/>
    </xf>
    <xf numFmtId="0" fontId="19" fillId="0" borderId="14" xfId="0" applyFont="1" applyBorder="1" applyAlignment="1">
      <alignment horizontal="center" vertical="center" wrapText="1"/>
    </xf>
    <xf numFmtId="0" fontId="0" fillId="0" borderId="15" xfId="0" applyBorder="1" applyAlignment="1">
      <alignment horizontal="center" vertical="center" wrapText="1"/>
    </xf>
    <xf numFmtId="177" fontId="22" fillId="34" borderId="14" xfId="0" applyNumberFormat="1" applyFont="1" applyFill="1" applyBorder="1" applyAlignment="1">
      <alignment horizontal="center" vertical="center"/>
    </xf>
    <xf numFmtId="3" fontId="37" fillId="0" borderId="49" xfId="0" applyNumberFormat="1" applyFont="1" applyBorder="1">
      <alignment vertical="center"/>
    </xf>
    <xf numFmtId="177" fontId="22" fillId="34" borderId="39" xfId="0" applyNumberFormat="1" applyFont="1" applyFill="1" applyBorder="1" applyAlignment="1">
      <alignment horizontal="center" vertical="center"/>
    </xf>
    <xf numFmtId="177" fontId="22" fillId="34" borderId="27" xfId="0" applyNumberFormat="1" applyFont="1" applyFill="1" applyBorder="1" applyAlignment="1">
      <alignment horizontal="center" vertical="center"/>
    </xf>
    <xf numFmtId="3" fontId="37" fillId="0" borderId="51" xfId="0" applyNumberFormat="1" applyFont="1" applyBorder="1">
      <alignment vertical="center"/>
    </xf>
    <xf numFmtId="177" fontId="20" fillId="38" borderId="12" xfId="0" applyNumberFormat="1" applyFont="1" applyFill="1" applyBorder="1" applyAlignment="1">
      <alignment horizontal="center" vertical="center"/>
    </xf>
    <xf numFmtId="177" fontId="20" fillId="38" borderId="10" xfId="0" applyNumberFormat="1" applyFont="1" applyFill="1" applyBorder="1" applyAlignment="1">
      <alignment horizontal="center" vertical="center"/>
    </xf>
    <xf numFmtId="177" fontId="20" fillId="38" borderId="17" xfId="0" applyNumberFormat="1" applyFont="1" applyFill="1" applyBorder="1" applyAlignment="1">
      <alignment horizontal="center" vertical="center"/>
    </xf>
    <xf numFmtId="177" fontId="20" fillId="38" borderId="26" xfId="0" applyNumberFormat="1" applyFont="1" applyFill="1" applyBorder="1" applyAlignment="1">
      <alignment horizontal="center" vertical="center"/>
    </xf>
    <xf numFmtId="177" fontId="20" fillId="38" borderId="27" xfId="0" applyNumberFormat="1" applyFont="1" applyFill="1" applyBorder="1" applyAlignment="1">
      <alignment horizontal="center" vertical="center"/>
    </xf>
    <xf numFmtId="0" fontId="19" fillId="0" borderId="47" xfId="0" applyFont="1" applyBorder="1" applyAlignment="1">
      <alignment horizontal="center" vertical="center"/>
    </xf>
    <xf numFmtId="177" fontId="23" fillId="0" borderId="13" xfId="0" applyNumberFormat="1" applyFont="1" applyBorder="1" applyAlignment="1">
      <alignment horizontal="center" vertical="center" wrapText="1"/>
    </xf>
    <xf numFmtId="177" fontId="20" fillId="34" borderId="15" xfId="0" applyNumberFormat="1" applyFont="1" applyFill="1" applyBorder="1" applyAlignment="1">
      <alignment horizontal="center" vertical="center"/>
    </xf>
    <xf numFmtId="177" fontId="20" fillId="34" borderId="18" xfId="0" applyNumberFormat="1" applyFont="1" applyFill="1" applyBorder="1" applyAlignment="1">
      <alignment horizontal="center" vertical="center"/>
    </xf>
    <xf numFmtId="177" fontId="39" fillId="35" borderId="12" xfId="0" applyNumberFormat="1" applyFont="1" applyFill="1" applyBorder="1" applyAlignment="1">
      <alignment horizontal="center" vertical="center"/>
    </xf>
    <xf numFmtId="177" fontId="39" fillId="35" borderId="10" xfId="0" applyNumberFormat="1" applyFont="1" applyFill="1" applyBorder="1" applyAlignment="1">
      <alignment horizontal="center" vertical="center"/>
    </xf>
    <xf numFmtId="178" fontId="19" fillId="35" borderId="12" xfId="42" applyNumberFormat="1" applyFont="1" applyFill="1" applyBorder="1" applyAlignment="1">
      <alignment horizontal="center" vertical="center"/>
    </xf>
    <xf numFmtId="178" fontId="19" fillId="35" borderId="10" xfId="42" applyNumberFormat="1" applyFont="1" applyFill="1" applyBorder="1" applyAlignment="1">
      <alignment horizontal="center" vertical="center"/>
    </xf>
    <xf numFmtId="178" fontId="40" fillId="36" borderId="10" xfId="42" applyNumberFormat="1" applyFont="1" applyFill="1" applyBorder="1" applyAlignment="1">
      <alignment horizontal="center" vertical="center"/>
    </xf>
    <xf numFmtId="178" fontId="19" fillId="36" borderId="10" xfId="42" applyNumberFormat="1" applyFont="1" applyFill="1" applyBorder="1" applyAlignment="1">
      <alignment horizontal="center" vertical="center"/>
    </xf>
    <xf numFmtId="177" fontId="19" fillId="38" borderId="12" xfId="0" applyNumberFormat="1" applyFont="1" applyFill="1" applyBorder="1" applyAlignment="1">
      <alignment horizontal="center" vertical="center"/>
    </xf>
    <xf numFmtId="177" fontId="19" fillId="38" borderId="10" xfId="0" applyNumberFormat="1" applyFont="1" applyFill="1" applyBorder="1" applyAlignment="1">
      <alignment horizontal="center" vertical="center"/>
    </xf>
    <xf numFmtId="177" fontId="19" fillId="38" borderId="17" xfId="0" applyNumberFormat="1" applyFont="1" applyFill="1" applyBorder="1" applyAlignment="1">
      <alignment horizontal="center" vertical="center"/>
    </xf>
    <xf numFmtId="177" fontId="19" fillId="38" borderId="26" xfId="0" applyNumberFormat="1" applyFont="1" applyFill="1" applyBorder="1" applyAlignment="1">
      <alignment horizontal="center" vertical="center"/>
    </xf>
    <xf numFmtId="177" fontId="19" fillId="38" borderId="27" xfId="0" applyNumberFormat="1" applyFont="1" applyFill="1" applyBorder="1" applyAlignment="1">
      <alignment horizontal="center" vertical="center"/>
    </xf>
    <xf numFmtId="177" fontId="23" fillId="38" borderId="17" xfId="0" applyNumberFormat="1" applyFont="1" applyFill="1" applyBorder="1" applyAlignment="1">
      <alignment horizontal="center" vertical="center"/>
    </xf>
    <xf numFmtId="1" fontId="22" fillId="34" borderId="11" xfId="0" applyNumberFormat="1" applyFont="1" applyFill="1" applyBorder="1" applyAlignment="1">
      <alignment horizontal="center" vertical="center"/>
    </xf>
    <xf numFmtId="1" fontId="22" fillId="34" borderId="14" xfId="0" applyNumberFormat="1" applyFont="1" applyFill="1" applyBorder="1" applyAlignment="1">
      <alignment horizontal="center" vertical="center"/>
    </xf>
    <xf numFmtId="1" fontId="22" fillId="0" borderId="25" xfId="0" applyNumberFormat="1" applyFont="1" applyBorder="1" applyAlignment="1">
      <alignment horizontal="center" vertical="center"/>
    </xf>
    <xf numFmtId="1" fontId="22" fillId="0" borderId="45" xfId="0" applyNumberFormat="1" applyFont="1" applyBorder="1" applyAlignment="1">
      <alignment horizontal="center" vertical="center"/>
    </xf>
    <xf numFmtId="1" fontId="22" fillId="34" borderId="39" xfId="0" applyNumberFormat="1" applyFont="1" applyFill="1" applyBorder="1" applyAlignment="1">
      <alignment horizontal="center" vertical="center"/>
    </xf>
    <xf numFmtId="3" fontId="22" fillId="34" borderId="27" xfId="0" applyNumberFormat="1" applyFont="1" applyFill="1" applyBorder="1" applyAlignment="1">
      <alignment horizontal="center" vertical="center"/>
    </xf>
    <xf numFmtId="1" fontId="22" fillId="34" borderId="27" xfId="0" applyNumberFormat="1" applyFont="1" applyFill="1" applyBorder="1" applyAlignment="1">
      <alignment horizontal="center" vertical="center"/>
    </xf>
    <xf numFmtId="177" fontId="20" fillId="34" borderId="27" xfId="0" applyNumberFormat="1" applyFont="1" applyFill="1" applyBorder="1" applyAlignment="1">
      <alignment horizontal="center" vertical="center"/>
    </xf>
    <xf numFmtId="177" fontId="22" fillId="34" borderId="44" xfId="0" applyNumberFormat="1" applyFont="1" applyFill="1" applyBorder="1" applyAlignment="1">
      <alignment horizontal="center" vertical="center"/>
    </xf>
    <xf numFmtId="1" fontId="25" fillId="34" borderId="39" xfId="0" applyNumberFormat="1" applyFont="1" applyFill="1" applyBorder="1" applyAlignment="1">
      <alignment horizontal="center" vertical="center"/>
    </xf>
    <xf numFmtId="1" fontId="22" fillId="0" borderId="46" xfId="0" applyNumberFormat="1" applyFont="1" applyBorder="1" applyAlignment="1">
      <alignment horizontal="center" vertical="center"/>
    </xf>
    <xf numFmtId="1" fontId="20" fillId="38" borderId="11" xfId="0" applyNumberFormat="1" applyFont="1" applyFill="1" applyBorder="1" applyAlignment="1">
      <alignment horizontal="center" vertical="center"/>
    </xf>
    <xf numFmtId="1" fontId="20" fillId="38" borderId="12" xfId="0" applyNumberFormat="1" applyFont="1" applyFill="1" applyBorder="1" applyAlignment="1">
      <alignment horizontal="center" vertical="center"/>
    </xf>
    <xf numFmtId="3" fontId="20" fillId="38" borderId="12" xfId="0" applyNumberFormat="1" applyFont="1" applyFill="1" applyBorder="1">
      <alignment vertical="center"/>
    </xf>
    <xf numFmtId="3" fontId="20" fillId="38" borderId="12" xfId="0" applyNumberFormat="1" applyFont="1" applyFill="1" applyBorder="1" applyAlignment="1">
      <alignment horizontal="center" vertical="center"/>
    </xf>
    <xf numFmtId="1" fontId="41" fillId="38" borderId="12" xfId="0" applyNumberFormat="1" applyFont="1" applyFill="1" applyBorder="1" applyAlignment="1">
      <alignment horizontal="center" vertical="center"/>
    </xf>
    <xf numFmtId="3" fontId="20" fillId="0" borderId="12" xfId="0" applyNumberFormat="1" applyFont="1" applyBorder="1">
      <alignment vertical="center"/>
    </xf>
    <xf numFmtId="1" fontId="20" fillId="38" borderId="14" xfId="0" applyNumberFormat="1" applyFont="1" applyFill="1" applyBorder="1" applyAlignment="1">
      <alignment horizontal="center" vertical="center"/>
    </xf>
    <xf numFmtId="1" fontId="20" fillId="38" borderId="10" xfId="0" applyNumberFormat="1" applyFont="1" applyFill="1" applyBorder="1" applyAlignment="1">
      <alignment horizontal="center" vertical="center"/>
    </xf>
    <xf numFmtId="3" fontId="20" fillId="38" borderId="10" xfId="0" applyNumberFormat="1" applyFont="1" applyFill="1" applyBorder="1">
      <alignment vertical="center"/>
    </xf>
    <xf numFmtId="3" fontId="20" fillId="38" borderId="10" xfId="0" applyNumberFormat="1" applyFont="1" applyFill="1" applyBorder="1" applyAlignment="1">
      <alignment horizontal="center" vertical="center"/>
    </xf>
    <xf numFmtId="1" fontId="41" fillId="38" borderId="10" xfId="0" applyNumberFormat="1" applyFont="1" applyFill="1" applyBorder="1" applyAlignment="1">
      <alignment horizontal="center" vertical="center"/>
    </xf>
    <xf numFmtId="3" fontId="20" fillId="0" borderId="10" xfId="0" applyNumberFormat="1" applyFont="1" applyBorder="1">
      <alignment vertical="center"/>
    </xf>
    <xf numFmtId="1" fontId="20" fillId="38" borderId="16" xfId="0" applyNumberFormat="1" applyFont="1" applyFill="1" applyBorder="1" applyAlignment="1">
      <alignment horizontal="center" vertical="center"/>
    </xf>
    <xf numFmtId="1" fontId="20" fillId="38" borderId="17" xfId="0" applyNumberFormat="1" applyFont="1" applyFill="1" applyBorder="1" applyAlignment="1">
      <alignment horizontal="center" vertical="center"/>
    </xf>
    <xf numFmtId="3" fontId="20" fillId="38" borderId="17" xfId="0" applyNumberFormat="1" applyFont="1" applyFill="1" applyBorder="1">
      <alignment vertical="center"/>
    </xf>
    <xf numFmtId="3" fontId="20" fillId="38" borderId="17" xfId="0" applyNumberFormat="1" applyFont="1" applyFill="1" applyBorder="1" applyAlignment="1">
      <alignment horizontal="center" vertical="center"/>
    </xf>
    <xf numFmtId="1" fontId="41" fillId="38" borderId="17" xfId="0" applyNumberFormat="1" applyFont="1" applyFill="1" applyBorder="1" applyAlignment="1">
      <alignment horizontal="center" vertical="center"/>
    </xf>
    <xf numFmtId="3" fontId="20" fillId="0" borderId="17" xfId="0" applyNumberFormat="1" applyFont="1" applyBorder="1">
      <alignment vertical="center"/>
    </xf>
    <xf numFmtId="1" fontId="20" fillId="38" borderId="26" xfId="0" applyNumberFormat="1" applyFont="1" applyFill="1" applyBorder="1" applyAlignment="1">
      <alignment horizontal="center" vertical="center"/>
    </xf>
    <xf numFmtId="3" fontId="20" fillId="38" borderId="26" xfId="0" applyNumberFormat="1" applyFont="1" applyFill="1" applyBorder="1">
      <alignment vertical="center"/>
    </xf>
    <xf numFmtId="3" fontId="20" fillId="38" borderId="26" xfId="0" applyNumberFormat="1" applyFont="1" applyFill="1" applyBorder="1" applyAlignment="1">
      <alignment horizontal="center" vertical="center"/>
    </xf>
    <xf numFmtId="1" fontId="41" fillId="38" borderId="26" xfId="0" applyNumberFormat="1" applyFont="1" applyFill="1" applyBorder="1" applyAlignment="1">
      <alignment horizontal="center" vertical="center"/>
    </xf>
    <xf numFmtId="3" fontId="20" fillId="0" borderId="26" xfId="0" applyNumberFormat="1" applyFont="1" applyBorder="1">
      <alignment vertical="center"/>
    </xf>
    <xf numFmtId="0" fontId="30" fillId="0" borderId="12" xfId="0" applyFont="1" applyBorder="1" applyAlignment="1">
      <alignment horizontal="center" vertical="center" wrapText="1"/>
    </xf>
    <xf numFmtId="0" fontId="0" fillId="0" borderId="18" xfId="0" applyBorder="1" applyAlignment="1">
      <alignment horizontal="center" vertical="center" wrapText="1"/>
    </xf>
    <xf numFmtId="177" fontId="33" fillId="38" borderId="10" xfId="0" applyNumberFormat="1" applyFont="1" applyFill="1" applyBorder="1" applyAlignment="1">
      <alignment horizontal="center" vertical="center"/>
    </xf>
    <xf numFmtId="3" fontId="33" fillId="38" borderId="10" xfId="0" applyNumberFormat="1" applyFont="1" applyFill="1" applyBorder="1">
      <alignment vertical="center"/>
    </xf>
    <xf numFmtId="3" fontId="33" fillId="0" borderId="10" xfId="0" applyNumberFormat="1" applyFont="1" applyBorder="1">
      <alignment vertical="center"/>
    </xf>
    <xf numFmtId="1" fontId="42" fillId="38" borderId="14" xfId="0" applyNumberFormat="1" applyFont="1" applyFill="1" applyBorder="1" applyAlignment="1">
      <alignment horizontal="center" vertical="center"/>
    </xf>
    <xf numFmtId="1" fontId="42" fillId="38" borderId="16" xfId="0" applyNumberFormat="1" applyFont="1" applyFill="1" applyBorder="1" applyAlignment="1">
      <alignment horizontal="center" vertical="center"/>
    </xf>
    <xf numFmtId="177" fontId="33" fillId="38" borderId="17" xfId="0" applyNumberFormat="1" applyFont="1" applyFill="1" applyBorder="1" applyAlignment="1">
      <alignment horizontal="center" vertical="center"/>
    </xf>
    <xf numFmtId="3" fontId="33" fillId="38" borderId="17" xfId="0" applyNumberFormat="1" applyFont="1" applyFill="1" applyBorder="1">
      <alignment vertical="center"/>
    </xf>
    <xf numFmtId="3" fontId="33" fillId="0" borderId="17" xfId="0" applyNumberFormat="1" applyFont="1" applyBorder="1">
      <alignment vertical="center"/>
    </xf>
    <xf numFmtId="1" fontId="22" fillId="34" borderId="28" xfId="0" applyNumberFormat="1" applyFont="1" applyFill="1" applyBorder="1" applyAlignment="1">
      <alignment horizontal="center" vertical="center"/>
    </xf>
    <xf numFmtId="177" fontId="22" fillId="34" borderId="26" xfId="0" applyNumberFormat="1" applyFont="1" applyFill="1" applyBorder="1" applyAlignment="1">
      <alignment horizontal="center" vertical="center"/>
    </xf>
    <xf numFmtId="0" fontId="0" fillId="0" borderId="17" xfId="0" applyBorder="1" applyAlignment="1">
      <alignment horizontal="center" vertical="center" wrapText="1"/>
    </xf>
    <xf numFmtId="0" fontId="21" fillId="0" borderId="17" xfId="0" applyFont="1" applyBorder="1" applyAlignment="1">
      <alignment horizontal="center" vertical="center" wrapText="1"/>
    </xf>
    <xf numFmtId="3" fontId="33" fillId="38" borderId="12" xfId="0" applyNumberFormat="1" applyFont="1" applyFill="1" applyBorder="1">
      <alignment vertical="center"/>
    </xf>
    <xf numFmtId="177" fontId="33" fillId="38" borderId="12" xfId="0" applyNumberFormat="1" applyFont="1" applyFill="1" applyBorder="1" applyAlignment="1">
      <alignment horizontal="center" vertical="center"/>
    </xf>
    <xf numFmtId="3" fontId="33" fillId="0" borderId="13" xfId="0" applyNumberFormat="1" applyFont="1" applyBorder="1">
      <alignment vertical="center"/>
    </xf>
    <xf numFmtId="177" fontId="33" fillId="35" borderId="20" xfId="0" applyNumberFormat="1" applyFont="1" applyFill="1" applyBorder="1" applyAlignment="1">
      <alignment horizontal="center" vertical="center"/>
    </xf>
    <xf numFmtId="3" fontId="33" fillId="0" borderId="12" xfId="0" applyNumberFormat="1" applyFont="1" applyBorder="1">
      <alignment vertical="center"/>
    </xf>
    <xf numFmtId="3" fontId="33" fillId="0" borderId="19" xfId="0" applyNumberFormat="1" applyFont="1" applyBorder="1">
      <alignment vertical="center"/>
    </xf>
    <xf numFmtId="1" fontId="33" fillId="35" borderId="34" xfId="0" applyNumberFormat="1" applyFont="1" applyFill="1" applyBorder="1" applyAlignment="1">
      <alignment horizontal="center" vertical="center"/>
    </xf>
    <xf numFmtId="3" fontId="33" fillId="0" borderId="15" xfId="0" applyNumberFormat="1" applyFont="1" applyBorder="1">
      <alignment vertical="center"/>
    </xf>
    <xf numFmtId="177" fontId="33" fillId="35" borderId="25" xfId="0" applyNumberFormat="1" applyFont="1" applyFill="1" applyBorder="1" applyAlignment="1">
      <alignment horizontal="center" vertical="center"/>
    </xf>
    <xf numFmtId="3" fontId="33" fillId="0" borderId="23" xfId="0" applyNumberFormat="1" applyFont="1" applyBorder="1">
      <alignment vertical="center"/>
    </xf>
    <xf numFmtId="1" fontId="33" fillId="35" borderId="22" xfId="0" applyNumberFormat="1" applyFont="1" applyFill="1" applyBorder="1" applyAlignment="1">
      <alignment horizontal="center" vertical="center"/>
    </xf>
    <xf numFmtId="3" fontId="33" fillId="0" borderId="18" xfId="0" applyNumberFormat="1" applyFont="1" applyBorder="1">
      <alignment vertical="center"/>
    </xf>
    <xf numFmtId="177" fontId="33" fillId="35" borderId="45" xfId="0" applyNumberFormat="1" applyFont="1" applyFill="1" applyBorder="1" applyAlignment="1">
      <alignment horizontal="center" vertical="center"/>
    </xf>
    <xf numFmtId="3" fontId="33" fillId="0" borderId="42" xfId="0" applyNumberFormat="1" applyFont="1" applyBorder="1">
      <alignment vertical="center"/>
    </xf>
    <xf numFmtId="1" fontId="33" fillId="35" borderId="36" xfId="0" applyNumberFormat="1" applyFont="1" applyFill="1" applyBorder="1" applyAlignment="1">
      <alignment horizontal="center" vertical="center"/>
    </xf>
    <xf numFmtId="177" fontId="33" fillId="36" borderId="20" xfId="0" applyNumberFormat="1" applyFont="1" applyFill="1" applyBorder="1" applyAlignment="1">
      <alignment horizontal="center" vertical="center"/>
    </xf>
    <xf numFmtId="177" fontId="33" fillId="36" borderId="12" xfId="0" applyNumberFormat="1" applyFont="1" applyFill="1" applyBorder="1" applyAlignment="1">
      <alignment horizontal="center" vertical="center"/>
    </xf>
    <xf numFmtId="1" fontId="33" fillId="36" borderId="34" xfId="0" applyNumberFormat="1" applyFont="1" applyFill="1" applyBorder="1" applyAlignment="1">
      <alignment horizontal="center" vertical="center"/>
    </xf>
    <xf numFmtId="177" fontId="33" fillId="36" borderId="25" xfId="0" applyNumberFormat="1" applyFont="1" applyFill="1" applyBorder="1" applyAlignment="1">
      <alignment horizontal="center" vertical="center"/>
    </xf>
    <xf numFmtId="1" fontId="33" fillId="36" borderId="22" xfId="0" applyNumberFormat="1" applyFont="1" applyFill="1" applyBorder="1" applyAlignment="1">
      <alignment horizontal="center" vertical="center"/>
    </xf>
    <xf numFmtId="177" fontId="33" fillId="36" borderId="45" xfId="0" applyNumberFormat="1" applyFont="1" applyFill="1" applyBorder="1" applyAlignment="1">
      <alignment horizontal="center" vertical="center"/>
    </xf>
    <xf numFmtId="177" fontId="33" fillId="36" borderId="17" xfId="0" applyNumberFormat="1" applyFont="1" applyFill="1" applyBorder="1" applyAlignment="1">
      <alignment horizontal="center" vertical="center"/>
    </xf>
    <xf numFmtId="1" fontId="33" fillId="36" borderId="36" xfId="0" applyNumberFormat="1" applyFont="1" applyFill="1" applyBorder="1" applyAlignment="1">
      <alignment horizontal="center" vertical="center"/>
    </xf>
    <xf numFmtId="177" fontId="33" fillId="33" borderId="20" xfId="0" applyNumberFormat="1" applyFont="1" applyFill="1" applyBorder="1" applyAlignment="1">
      <alignment horizontal="center" vertical="center"/>
    </xf>
    <xf numFmtId="177" fontId="33" fillId="33" borderId="45" xfId="0" applyNumberFormat="1" applyFont="1" applyFill="1" applyBorder="1" applyAlignment="1">
      <alignment horizontal="center" vertical="center"/>
    </xf>
    <xf numFmtId="177" fontId="33" fillId="33" borderId="17" xfId="0" applyNumberFormat="1" applyFont="1" applyFill="1" applyBorder="1" applyAlignment="1">
      <alignment horizontal="center" vertical="center"/>
    </xf>
    <xf numFmtId="3" fontId="33" fillId="38" borderId="26" xfId="0" applyNumberFormat="1" applyFont="1" applyFill="1" applyBorder="1">
      <alignment vertical="center"/>
    </xf>
    <xf numFmtId="3" fontId="33" fillId="0" borderId="29" xfId="0" applyNumberFormat="1" applyFont="1" applyBorder="1">
      <alignment vertical="center"/>
    </xf>
    <xf numFmtId="177" fontId="34" fillId="37" borderId="46" xfId="0" applyNumberFormat="1" applyFont="1" applyFill="1" applyBorder="1" applyAlignment="1">
      <alignment horizontal="center" vertical="center"/>
    </xf>
    <xf numFmtId="3" fontId="33" fillId="0" borderId="26" xfId="0" applyNumberFormat="1" applyFont="1" applyBorder="1">
      <alignment vertical="center"/>
    </xf>
    <xf numFmtId="177" fontId="34" fillId="37" borderId="26" xfId="0" applyNumberFormat="1" applyFont="1" applyFill="1" applyBorder="1" applyAlignment="1">
      <alignment horizontal="center" vertical="center"/>
    </xf>
    <xf numFmtId="3" fontId="33" fillId="0" borderId="43" xfId="0" applyNumberFormat="1" applyFont="1" applyBorder="1">
      <alignment vertical="center"/>
    </xf>
    <xf numFmtId="177" fontId="34" fillId="37" borderId="25" xfId="0" applyNumberFormat="1" applyFont="1" applyFill="1" applyBorder="1" applyAlignment="1">
      <alignment horizontal="center" vertical="center"/>
    </xf>
    <xf numFmtId="177" fontId="34" fillId="37" borderId="10" xfId="0" applyNumberFormat="1" applyFont="1" applyFill="1" applyBorder="1" applyAlignment="1">
      <alignment horizontal="center" vertical="center"/>
    </xf>
    <xf numFmtId="177" fontId="34" fillId="37" borderId="45" xfId="0" applyNumberFormat="1" applyFont="1" applyFill="1" applyBorder="1" applyAlignment="1">
      <alignment horizontal="center" vertical="center"/>
    </xf>
    <xf numFmtId="177" fontId="34" fillId="37" borderId="17" xfId="0" applyNumberFormat="1" applyFont="1" applyFill="1" applyBorder="1" applyAlignment="1">
      <alignment horizontal="center" vertical="center"/>
    </xf>
    <xf numFmtId="177" fontId="42" fillId="38" borderId="11" xfId="0" applyNumberFormat="1" applyFont="1" applyFill="1" applyBorder="1" applyAlignment="1">
      <alignment horizontal="center" vertical="center"/>
    </xf>
    <xf numFmtId="177" fontId="42" fillId="38" borderId="12" xfId="0" applyNumberFormat="1" applyFont="1" applyFill="1" applyBorder="1" applyAlignment="1">
      <alignment horizontal="center" vertical="center"/>
    </xf>
    <xf numFmtId="3" fontId="42" fillId="38" borderId="12" xfId="0" applyNumberFormat="1" applyFont="1" applyFill="1" applyBorder="1">
      <alignment vertical="center"/>
    </xf>
    <xf numFmtId="177" fontId="42" fillId="38" borderId="14" xfId="0" applyNumberFormat="1" applyFont="1" applyFill="1" applyBorder="1" applyAlignment="1">
      <alignment horizontal="center" vertical="center"/>
    </xf>
    <xf numFmtId="177" fontId="42" fillId="38" borderId="10" xfId="0" applyNumberFormat="1" applyFont="1" applyFill="1" applyBorder="1" applyAlignment="1">
      <alignment horizontal="center" vertical="center"/>
    </xf>
    <xf numFmtId="3" fontId="42" fillId="38" borderId="10" xfId="0" applyNumberFormat="1" applyFont="1" applyFill="1" applyBorder="1">
      <alignment vertical="center"/>
    </xf>
    <xf numFmtId="177" fontId="42" fillId="38" borderId="16" xfId="0" applyNumberFormat="1" applyFont="1" applyFill="1" applyBorder="1" applyAlignment="1">
      <alignment horizontal="center" vertical="center"/>
    </xf>
    <xf numFmtId="177" fontId="42" fillId="38" borderId="17" xfId="0" applyNumberFormat="1" applyFont="1" applyFill="1" applyBorder="1" applyAlignment="1">
      <alignment horizontal="center" vertical="center"/>
    </xf>
    <xf numFmtId="3" fontId="42" fillId="38" borderId="17" xfId="0" applyNumberFormat="1" applyFont="1" applyFill="1" applyBorder="1">
      <alignment vertical="center"/>
    </xf>
    <xf numFmtId="1" fontId="42" fillId="38" borderId="11" xfId="0" applyNumberFormat="1" applyFont="1" applyFill="1" applyBorder="1" applyAlignment="1">
      <alignment horizontal="center" vertical="center"/>
    </xf>
    <xf numFmtId="178" fontId="40" fillId="40" borderId="10" xfId="42" applyNumberFormat="1" applyFont="1" applyFill="1" applyBorder="1" applyAlignment="1">
      <alignment horizontal="center" vertical="center"/>
    </xf>
    <xf numFmtId="178" fontId="40" fillId="40" borderId="17" xfId="42" applyNumberFormat="1" applyFont="1" applyFill="1" applyBorder="1" applyAlignment="1">
      <alignment horizontal="center" vertical="center"/>
    </xf>
    <xf numFmtId="177" fontId="19" fillId="40" borderId="10" xfId="0" applyNumberFormat="1" applyFont="1" applyFill="1" applyBorder="1" applyAlignment="1">
      <alignment horizontal="center" vertical="center"/>
    </xf>
    <xf numFmtId="177" fontId="23" fillId="40" borderId="17" xfId="0" applyNumberFormat="1" applyFont="1" applyFill="1" applyBorder="1" applyAlignment="1">
      <alignment horizontal="center" vertical="center"/>
    </xf>
    <xf numFmtId="1" fontId="33" fillId="40" borderId="28" xfId="0" applyNumberFormat="1" applyFont="1" applyFill="1" applyBorder="1" applyAlignment="1">
      <alignment horizontal="center" vertical="center"/>
    </xf>
    <xf numFmtId="1" fontId="33" fillId="40" borderId="14" xfId="0" applyNumberFormat="1" applyFont="1" applyFill="1" applyBorder="1" applyAlignment="1">
      <alignment horizontal="center" vertical="center"/>
    </xf>
    <xf numFmtId="1" fontId="33" fillId="40" borderId="16" xfId="0" applyNumberFormat="1" applyFont="1" applyFill="1" applyBorder="1" applyAlignment="1">
      <alignment horizontal="center" vertical="center"/>
    </xf>
    <xf numFmtId="0" fontId="0" fillId="0" borderId="23" xfId="0" applyBorder="1" applyAlignment="1">
      <alignment horizontal="center" vertical="center"/>
    </xf>
    <xf numFmtId="0" fontId="0" fillId="0" borderId="14" xfId="0" applyBorder="1" applyAlignment="1">
      <alignment horizontal="center" vertical="center" wrapText="1"/>
    </xf>
    <xf numFmtId="0" fontId="37" fillId="0" borderId="14" xfId="0" applyFont="1" applyBorder="1">
      <alignment vertical="center"/>
    </xf>
    <xf numFmtId="0" fontId="37" fillId="0" borderId="39" xfId="0" applyFont="1" applyBorder="1">
      <alignment vertical="center"/>
    </xf>
    <xf numFmtId="177" fontId="33" fillId="35" borderId="34" xfId="0" applyNumberFormat="1" applyFont="1" applyFill="1" applyBorder="1" applyAlignment="1">
      <alignment horizontal="center" vertical="center"/>
    </xf>
    <xf numFmtId="177" fontId="33" fillId="35" borderId="22" xfId="0" applyNumberFormat="1" applyFont="1" applyFill="1" applyBorder="1" applyAlignment="1">
      <alignment horizontal="center" vertical="center"/>
    </xf>
    <xf numFmtId="177" fontId="33" fillId="35" borderId="36" xfId="0" applyNumberFormat="1" applyFont="1" applyFill="1" applyBorder="1" applyAlignment="1">
      <alignment horizontal="center" vertical="center"/>
    </xf>
    <xf numFmtId="177" fontId="33" fillId="36" borderId="34" xfId="0" applyNumberFormat="1" applyFont="1" applyFill="1" applyBorder="1" applyAlignment="1">
      <alignment horizontal="center" vertical="center"/>
    </xf>
    <xf numFmtId="177" fontId="33" fillId="36" borderId="22" xfId="0" applyNumberFormat="1" applyFont="1" applyFill="1" applyBorder="1" applyAlignment="1">
      <alignment horizontal="center" vertical="center"/>
    </xf>
    <xf numFmtId="177" fontId="33" fillId="36" borderId="36" xfId="0" applyNumberFormat="1" applyFont="1" applyFill="1" applyBorder="1" applyAlignment="1">
      <alignment horizontal="center" vertical="center"/>
    </xf>
    <xf numFmtId="1" fontId="42" fillId="40" borderId="34" xfId="0" applyNumberFormat="1" applyFont="1" applyFill="1" applyBorder="1" applyAlignment="1">
      <alignment horizontal="center" vertical="center"/>
    </xf>
    <xf numFmtId="1" fontId="42" fillId="40" borderId="22" xfId="0" applyNumberFormat="1" applyFont="1" applyFill="1" applyBorder="1" applyAlignment="1">
      <alignment horizontal="center" vertical="center"/>
    </xf>
    <xf numFmtId="1" fontId="42" fillId="40" borderId="36" xfId="0" applyNumberFormat="1" applyFont="1" applyFill="1" applyBorder="1" applyAlignment="1">
      <alignment horizontal="center" vertical="center"/>
    </xf>
    <xf numFmtId="1" fontId="20" fillId="35" borderId="11" xfId="0" applyNumberFormat="1" applyFont="1" applyFill="1" applyBorder="1" applyAlignment="1">
      <alignment horizontal="center" vertical="center"/>
    </xf>
    <xf numFmtId="1" fontId="20" fillId="35" borderId="14" xfId="0" applyNumberFormat="1" applyFont="1" applyFill="1" applyBorder="1" applyAlignment="1">
      <alignment horizontal="center" vertical="center"/>
    </xf>
    <xf numFmtId="1" fontId="20" fillId="35" borderId="16" xfId="0" applyNumberFormat="1" applyFont="1" applyFill="1" applyBorder="1" applyAlignment="1">
      <alignment horizontal="center" vertical="center"/>
    </xf>
    <xf numFmtId="1" fontId="20" fillId="40" borderId="28" xfId="0" applyNumberFormat="1" applyFont="1" applyFill="1" applyBorder="1" applyAlignment="1">
      <alignment horizontal="center" vertical="center"/>
    </xf>
    <xf numFmtId="1" fontId="20" fillId="40" borderId="14" xfId="0" applyNumberFormat="1" applyFont="1" applyFill="1" applyBorder="1" applyAlignment="1">
      <alignment horizontal="center" vertical="center"/>
    </xf>
    <xf numFmtId="1" fontId="20" fillId="40" borderId="16" xfId="0" applyNumberFormat="1" applyFont="1" applyFill="1" applyBorder="1" applyAlignment="1">
      <alignment horizontal="center" vertical="center"/>
    </xf>
    <xf numFmtId="3" fontId="20" fillId="35" borderId="12" xfId="0" applyNumberFormat="1" applyFont="1" applyFill="1" applyBorder="1" applyAlignment="1">
      <alignment horizontal="center" vertical="center"/>
    </xf>
    <xf numFmtId="3" fontId="20" fillId="35" borderId="10" xfId="0" applyNumberFormat="1" applyFont="1" applyFill="1" applyBorder="1" applyAlignment="1">
      <alignment horizontal="center" vertical="center"/>
    </xf>
    <xf numFmtId="3" fontId="20" fillId="35" borderId="17" xfId="0" applyNumberFormat="1" applyFont="1" applyFill="1" applyBorder="1" applyAlignment="1">
      <alignment horizontal="center" vertical="center"/>
    </xf>
    <xf numFmtId="3" fontId="20" fillId="34" borderId="12" xfId="0" applyNumberFormat="1" applyFont="1" applyFill="1" applyBorder="1" applyAlignment="1">
      <alignment horizontal="center" vertical="center"/>
    </xf>
    <xf numFmtId="3" fontId="20" fillId="34" borderId="17" xfId="0" applyNumberFormat="1" applyFont="1" applyFill="1" applyBorder="1" applyAlignment="1">
      <alignment horizontal="center" vertical="center"/>
    </xf>
    <xf numFmtId="3" fontId="20" fillId="40" borderId="26" xfId="0" applyNumberFormat="1" applyFont="1" applyFill="1" applyBorder="1" applyAlignment="1">
      <alignment horizontal="center" vertical="center"/>
    </xf>
    <xf numFmtId="3" fontId="20" fillId="40" borderId="10" xfId="0" applyNumberFormat="1" applyFont="1" applyFill="1" applyBorder="1" applyAlignment="1">
      <alignment horizontal="center" vertical="center"/>
    </xf>
    <xf numFmtId="3" fontId="20" fillId="40" borderId="17" xfId="0" applyNumberFormat="1" applyFont="1" applyFill="1" applyBorder="1" applyAlignment="1">
      <alignment horizontal="center" vertical="center"/>
    </xf>
    <xf numFmtId="177" fontId="20" fillId="40" borderId="26" xfId="0" applyNumberFormat="1" applyFont="1" applyFill="1" applyBorder="1" applyAlignment="1">
      <alignment horizontal="center" vertical="center"/>
    </xf>
    <xf numFmtId="177" fontId="20" fillId="40" borderId="10" xfId="0" applyNumberFormat="1" applyFont="1" applyFill="1" applyBorder="1" applyAlignment="1">
      <alignment horizontal="center" vertical="center"/>
    </xf>
    <xf numFmtId="177" fontId="20" fillId="40" borderId="17" xfId="0" applyNumberFormat="1" applyFont="1" applyFill="1" applyBorder="1" applyAlignment="1">
      <alignment horizontal="center" vertical="center"/>
    </xf>
    <xf numFmtId="177" fontId="42" fillId="40" borderId="11" xfId="0" applyNumberFormat="1" applyFont="1" applyFill="1" applyBorder="1" applyAlignment="1">
      <alignment horizontal="center" vertical="center"/>
    </xf>
    <xf numFmtId="177" fontId="42" fillId="40" borderId="12" xfId="0" applyNumberFormat="1" applyFont="1" applyFill="1" applyBorder="1" applyAlignment="1">
      <alignment horizontal="center" vertical="center"/>
    </xf>
    <xf numFmtId="3" fontId="42" fillId="40" borderId="12" xfId="0" applyNumberFormat="1" applyFont="1" applyFill="1" applyBorder="1">
      <alignment vertical="center"/>
    </xf>
    <xf numFmtId="177" fontId="42" fillId="40" borderId="14" xfId="0" applyNumberFormat="1" applyFont="1" applyFill="1" applyBorder="1" applyAlignment="1">
      <alignment horizontal="center" vertical="center"/>
    </xf>
    <xf numFmtId="177" fontId="42" fillId="40" borderId="10" xfId="0" applyNumberFormat="1" applyFont="1" applyFill="1" applyBorder="1" applyAlignment="1">
      <alignment horizontal="center" vertical="center"/>
    </xf>
    <xf numFmtId="3" fontId="42" fillId="40" borderId="10" xfId="0" applyNumberFormat="1" applyFont="1" applyFill="1" applyBorder="1">
      <alignment vertical="center"/>
    </xf>
    <xf numFmtId="177" fontId="42" fillId="40" borderId="16" xfId="0" applyNumberFormat="1" applyFont="1" applyFill="1" applyBorder="1" applyAlignment="1">
      <alignment horizontal="center" vertical="center"/>
    </xf>
    <xf numFmtId="177" fontId="42" fillId="40" borderId="17" xfId="0" applyNumberFormat="1" applyFont="1" applyFill="1" applyBorder="1" applyAlignment="1">
      <alignment horizontal="center" vertical="center"/>
    </xf>
    <xf numFmtId="3" fontId="42" fillId="40" borderId="17" xfId="0" applyNumberFormat="1" applyFont="1" applyFill="1" applyBorder="1">
      <alignment vertical="center"/>
    </xf>
    <xf numFmtId="177" fontId="42" fillId="35" borderId="11" xfId="0" applyNumberFormat="1" applyFont="1" applyFill="1" applyBorder="1" applyAlignment="1">
      <alignment horizontal="center" vertical="center"/>
    </xf>
    <xf numFmtId="177" fontId="42" fillId="35" borderId="12" xfId="0" applyNumberFormat="1" applyFont="1" applyFill="1" applyBorder="1" applyAlignment="1">
      <alignment horizontal="center" vertical="center"/>
    </xf>
    <xf numFmtId="3" fontId="42" fillId="35" borderId="12" xfId="0" applyNumberFormat="1" applyFont="1" applyFill="1" applyBorder="1">
      <alignment vertical="center"/>
    </xf>
    <xf numFmtId="177" fontId="42" fillId="35" borderId="14" xfId="0" applyNumberFormat="1" applyFont="1" applyFill="1" applyBorder="1" applyAlignment="1">
      <alignment horizontal="center" vertical="center"/>
    </xf>
    <xf numFmtId="177" fontId="42" fillId="35" borderId="10" xfId="0" applyNumberFormat="1" applyFont="1" applyFill="1" applyBorder="1" applyAlignment="1">
      <alignment horizontal="center" vertical="center"/>
    </xf>
    <xf numFmtId="3" fontId="42" fillId="35" borderId="10" xfId="0" applyNumberFormat="1" applyFont="1" applyFill="1" applyBorder="1">
      <alignment vertical="center"/>
    </xf>
    <xf numFmtId="177" fontId="42" fillId="35" borderId="16" xfId="0" applyNumberFormat="1" applyFont="1" applyFill="1" applyBorder="1" applyAlignment="1">
      <alignment horizontal="center" vertical="center"/>
    </xf>
    <xf numFmtId="177" fontId="42" fillId="35" borderId="17" xfId="0" applyNumberFormat="1" applyFont="1" applyFill="1" applyBorder="1" applyAlignment="1">
      <alignment horizontal="center" vertical="center"/>
    </xf>
    <xf numFmtId="3" fontId="42" fillId="35" borderId="17" xfId="0" applyNumberFormat="1" applyFont="1" applyFill="1" applyBorder="1">
      <alignment vertical="center"/>
    </xf>
    <xf numFmtId="0" fontId="0" fillId="35" borderId="11" xfId="0" applyFill="1" applyBorder="1" applyAlignment="1">
      <alignment horizontal="center" vertical="center"/>
    </xf>
    <xf numFmtId="0" fontId="30" fillId="35" borderId="14" xfId="0" applyFont="1" applyFill="1" applyBorder="1" applyAlignment="1">
      <alignment horizontal="center" vertical="center"/>
    </xf>
    <xf numFmtId="0" fontId="30" fillId="36" borderId="14" xfId="0" applyFont="1" applyFill="1" applyBorder="1" applyAlignment="1">
      <alignment horizontal="center" vertical="center"/>
    </xf>
    <xf numFmtId="0" fontId="30" fillId="40" borderId="14" xfId="0" applyFont="1" applyFill="1" applyBorder="1" applyAlignment="1">
      <alignment horizontal="center" vertical="center"/>
    </xf>
    <xf numFmtId="0" fontId="30" fillId="40" borderId="16" xfId="0" applyFont="1" applyFill="1" applyBorder="1" applyAlignment="1">
      <alignment horizontal="center" vertical="center"/>
    </xf>
    <xf numFmtId="1" fontId="20" fillId="34" borderId="11" xfId="0" applyNumberFormat="1" applyFont="1" applyFill="1" applyBorder="1" applyAlignment="1">
      <alignment horizontal="center" vertical="center"/>
    </xf>
    <xf numFmtId="1" fontId="20" fillId="34" borderId="12" xfId="0" applyNumberFormat="1" applyFont="1" applyFill="1" applyBorder="1" applyAlignment="1">
      <alignment horizontal="center" vertical="center"/>
    </xf>
    <xf numFmtId="3" fontId="20" fillId="34" borderId="12" xfId="0" applyNumberFormat="1" applyFont="1" applyFill="1" applyBorder="1">
      <alignment vertical="center"/>
    </xf>
    <xf numFmtId="1" fontId="20" fillId="34" borderId="16" xfId="0" applyNumberFormat="1" applyFont="1" applyFill="1" applyBorder="1" applyAlignment="1">
      <alignment horizontal="center" vertical="center"/>
    </xf>
    <xf numFmtId="1" fontId="20" fillId="34" borderId="17" xfId="0" applyNumberFormat="1" applyFont="1" applyFill="1" applyBorder="1" applyAlignment="1">
      <alignment horizontal="center" vertical="center"/>
    </xf>
    <xf numFmtId="3" fontId="20" fillId="34" borderId="17" xfId="0" applyNumberFormat="1" applyFont="1" applyFill="1" applyBorder="1">
      <alignment vertical="center"/>
    </xf>
    <xf numFmtId="1" fontId="33" fillId="34" borderId="34" xfId="0" applyNumberFormat="1" applyFont="1" applyFill="1" applyBorder="1" applyAlignment="1">
      <alignment horizontal="center" vertical="center"/>
    </xf>
    <xf numFmtId="1" fontId="33" fillId="34" borderId="36" xfId="0" applyNumberFormat="1" applyFont="1" applyFill="1" applyBorder="1" applyAlignment="1">
      <alignment horizontal="center" vertical="center"/>
    </xf>
    <xf numFmtId="177" fontId="42" fillId="34" borderId="11" xfId="0" applyNumberFormat="1" applyFont="1" applyFill="1" applyBorder="1" applyAlignment="1">
      <alignment horizontal="center" vertical="center"/>
    </xf>
    <xf numFmtId="177" fontId="42" fillId="34" borderId="12" xfId="0" applyNumberFormat="1" applyFont="1" applyFill="1" applyBorder="1" applyAlignment="1">
      <alignment horizontal="center" vertical="center"/>
    </xf>
    <xf numFmtId="3" fontId="42" fillId="34" borderId="12" xfId="0" applyNumberFormat="1" applyFont="1" applyFill="1" applyBorder="1">
      <alignment vertical="center"/>
    </xf>
    <xf numFmtId="177" fontId="33" fillId="34" borderId="12" xfId="0" applyNumberFormat="1" applyFont="1" applyFill="1" applyBorder="1" applyAlignment="1">
      <alignment horizontal="center" vertical="center"/>
    </xf>
    <xf numFmtId="3" fontId="33" fillId="34" borderId="19" xfId="0" applyNumberFormat="1" applyFont="1" applyFill="1" applyBorder="1">
      <alignment vertical="center"/>
    </xf>
    <xf numFmtId="177" fontId="42" fillId="34" borderId="16" xfId="0" applyNumberFormat="1" applyFont="1" applyFill="1" applyBorder="1" applyAlignment="1">
      <alignment horizontal="center" vertical="center"/>
    </xf>
    <xf numFmtId="177" fontId="42" fillId="34" borderId="17" xfId="0" applyNumberFormat="1" applyFont="1" applyFill="1" applyBorder="1" applyAlignment="1">
      <alignment horizontal="center" vertical="center"/>
    </xf>
    <xf numFmtId="3" fontId="42" fillId="34" borderId="17" xfId="0" applyNumberFormat="1" applyFont="1" applyFill="1" applyBorder="1">
      <alignment vertical="center"/>
    </xf>
    <xf numFmtId="177" fontId="33" fillId="34" borderId="17" xfId="0" applyNumberFormat="1" applyFont="1" applyFill="1" applyBorder="1" applyAlignment="1">
      <alignment horizontal="center" vertical="center"/>
    </xf>
    <xf numFmtId="3" fontId="33" fillId="34" borderId="42" xfId="0" applyNumberFormat="1" applyFont="1" applyFill="1" applyBorder="1">
      <alignment vertical="center"/>
    </xf>
    <xf numFmtId="177" fontId="33" fillId="40" borderId="12" xfId="0" applyNumberFormat="1" applyFont="1" applyFill="1" applyBorder="1" applyAlignment="1">
      <alignment horizontal="center" vertical="center"/>
    </xf>
    <xf numFmtId="3" fontId="33" fillId="40" borderId="19" xfId="0" applyNumberFormat="1" applyFont="1" applyFill="1" applyBorder="1">
      <alignment vertical="center"/>
    </xf>
    <xf numFmtId="177" fontId="33" fillId="40" borderId="10" xfId="0" applyNumberFormat="1" applyFont="1" applyFill="1" applyBorder="1" applyAlignment="1">
      <alignment horizontal="center" vertical="center"/>
    </xf>
    <xf numFmtId="3" fontId="33" fillId="40" borderId="23" xfId="0" applyNumberFormat="1" applyFont="1" applyFill="1" applyBorder="1">
      <alignment vertical="center"/>
    </xf>
    <xf numFmtId="177" fontId="33" fillId="40" borderId="17" xfId="0" applyNumberFormat="1" applyFont="1" applyFill="1" applyBorder="1" applyAlignment="1">
      <alignment horizontal="center" vertical="center"/>
    </xf>
    <xf numFmtId="3" fontId="33" fillId="40" borderId="42" xfId="0" applyNumberFormat="1" applyFont="1" applyFill="1" applyBorder="1">
      <alignment vertical="center"/>
    </xf>
    <xf numFmtId="1" fontId="42" fillId="40" borderId="14" xfId="0" applyNumberFormat="1" applyFont="1" applyFill="1" applyBorder="1" applyAlignment="1">
      <alignment horizontal="center" vertical="center"/>
    </xf>
    <xf numFmtId="3" fontId="33" fillId="40" borderId="10" xfId="0" applyNumberFormat="1" applyFont="1" applyFill="1" applyBorder="1">
      <alignment vertical="center"/>
    </xf>
    <xf numFmtId="1" fontId="42" fillId="40" borderId="16" xfId="0" applyNumberFormat="1" applyFont="1" applyFill="1" applyBorder="1" applyAlignment="1">
      <alignment horizontal="center" vertical="center"/>
    </xf>
    <xf numFmtId="3" fontId="33" fillId="40" borderId="17" xfId="0" applyNumberFormat="1" applyFont="1" applyFill="1" applyBorder="1">
      <alignment vertical="center"/>
    </xf>
    <xf numFmtId="0" fontId="23" fillId="39" borderId="13" xfId="0" applyFont="1" applyFill="1" applyBorder="1" applyAlignment="1">
      <alignment horizontal="center" vertical="center" wrapText="1"/>
    </xf>
    <xf numFmtId="177" fontId="23" fillId="38" borderId="10" xfId="0" applyNumberFormat="1" applyFont="1" applyFill="1" applyBorder="1" applyAlignment="1">
      <alignment horizontal="center" vertical="center"/>
    </xf>
    <xf numFmtId="177" fontId="23" fillId="38" borderId="12" xfId="0" applyNumberFormat="1" applyFont="1" applyFill="1" applyBorder="1" applyAlignment="1">
      <alignment horizontal="center" vertical="center"/>
    </xf>
    <xf numFmtId="177" fontId="23" fillId="38" borderId="26" xfId="0" applyNumberFormat="1" applyFont="1" applyFill="1" applyBorder="1" applyAlignment="1">
      <alignment horizontal="center" vertical="center"/>
    </xf>
    <xf numFmtId="179" fontId="31" fillId="38" borderId="53" xfId="0" applyNumberFormat="1" applyFont="1" applyFill="1" applyBorder="1" applyAlignment="1">
      <alignment horizontal="center" vertical="center"/>
    </xf>
    <xf numFmtId="179" fontId="31" fillId="38" borderId="27" xfId="0" applyNumberFormat="1" applyFont="1" applyFill="1" applyBorder="1" applyAlignment="1">
      <alignment horizontal="center" vertical="center"/>
    </xf>
    <xf numFmtId="179" fontId="31" fillId="38" borderId="17" xfId="0" applyNumberFormat="1" applyFont="1" applyFill="1" applyBorder="1" applyAlignment="1">
      <alignment horizontal="center" vertical="center"/>
    </xf>
    <xf numFmtId="179" fontId="31" fillId="38" borderId="50" xfId="0" applyNumberFormat="1" applyFont="1" applyFill="1" applyBorder="1" applyAlignment="1">
      <alignment horizontal="center" vertical="center"/>
    </xf>
    <xf numFmtId="1" fontId="42" fillId="34" borderId="11" xfId="0" applyNumberFormat="1" applyFont="1" applyFill="1" applyBorder="1" applyAlignment="1">
      <alignment horizontal="center" vertical="center"/>
    </xf>
    <xf numFmtId="3" fontId="33" fillId="34" borderId="12" xfId="0" applyNumberFormat="1" applyFont="1" applyFill="1" applyBorder="1">
      <alignment vertical="center"/>
    </xf>
    <xf numFmtId="1" fontId="42" fillId="34" borderId="16" xfId="0" applyNumberFormat="1" applyFont="1" applyFill="1" applyBorder="1" applyAlignment="1">
      <alignment horizontal="center" vertical="center"/>
    </xf>
    <xf numFmtId="3" fontId="33" fillId="34" borderId="17" xfId="0" applyNumberFormat="1" applyFont="1" applyFill="1" applyBorder="1">
      <alignment vertical="center"/>
    </xf>
    <xf numFmtId="1" fontId="42" fillId="40" borderId="28" xfId="0" applyNumberFormat="1" applyFont="1" applyFill="1" applyBorder="1" applyAlignment="1">
      <alignment horizontal="center" vertical="center"/>
    </xf>
    <xf numFmtId="177" fontId="33" fillId="40" borderId="26" xfId="0" applyNumberFormat="1" applyFont="1" applyFill="1" applyBorder="1" applyAlignment="1">
      <alignment horizontal="center" vertical="center"/>
    </xf>
    <xf numFmtId="3" fontId="33" fillId="40" borderId="26" xfId="0" applyNumberFormat="1" applyFont="1" applyFill="1" applyBorder="1">
      <alignment vertical="center"/>
    </xf>
    <xf numFmtId="3" fontId="20" fillId="34" borderId="13" xfId="0" applyNumberFormat="1" applyFont="1" applyFill="1" applyBorder="1" applyAlignment="1">
      <alignment horizontal="center" vertical="center"/>
    </xf>
    <xf numFmtId="3" fontId="20" fillId="34" borderId="18" xfId="0" applyNumberFormat="1" applyFont="1" applyFill="1" applyBorder="1" applyAlignment="1">
      <alignment horizontal="center" vertical="center"/>
    </xf>
    <xf numFmtId="177" fontId="43" fillId="40" borderId="26" xfId="0" applyNumberFormat="1" applyFont="1" applyFill="1" applyBorder="1" applyAlignment="1">
      <alignment horizontal="center" vertical="center"/>
    </xf>
    <xf numFmtId="3" fontId="43" fillId="40" borderId="26" xfId="0" applyNumberFormat="1" applyFont="1" applyFill="1" applyBorder="1">
      <alignment vertical="center"/>
    </xf>
    <xf numFmtId="3" fontId="20" fillId="40" borderId="29" xfId="0" applyNumberFormat="1" applyFont="1" applyFill="1" applyBorder="1" applyAlignment="1">
      <alignment horizontal="center" vertical="center"/>
    </xf>
    <xf numFmtId="177" fontId="43" fillId="40" borderId="10" xfId="0" applyNumberFormat="1" applyFont="1" applyFill="1" applyBorder="1" applyAlignment="1">
      <alignment horizontal="center" vertical="center"/>
    </xf>
    <xf numFmtId="3" fontId="43" fillId="40" borderId="10" xfId="0" applyNumberFormat="1" applyFont="1" applyFill="1" applyBorder="1">
      <alignment vertical="center"/>
    </xf>
    <xf numFmtId="3" fontId="20" fillId="40" borderId="15" xfId="0" applyNumberFormat="1" applyFont="1" applyFill="1" applyBorder="1" applyAlignment="1">
      <alignment horizontal="center" vertical="center"/>
    </xf>
    <xf numFmtId="177" fontId="43" fillId="40" borderId="17" xfId="0" applyNumberFormat="1" applyFont="1" applyFill="1" applyBorder="1" applyAlignment="1">
      <alignment horizontal="center" vertical="center"/>
    </xf>
    <xf numFmtId="3" fontId="43" fillId="40" borderId="17" xfId="0" applyNumberFormat="1" applyFont="1" applyFill="1" applyBorder="1">
      <alignment vertical="center"/>
    </xf>
    <xf numFmtId="3" fontId="20" fillId="40" borderId="18" xfId="0" applyNumberFormat="1" applyFont="1" applyFill="1" applyBorder="1" applyAlignment="1">
      <alignment horizontal="center" vertical="center"/>
    </xf>
    <xf numFmtId="3" fontId="20" fillId="35" borderId="13" xfId="0" applyNumberFormat="1" applyFont="1" applyFill="1" applyBorder="1" applyAlignment="1">
      <alignment horizontal="center" vertical="center"/>
    </xf>
    <xf numFmtId="3" fontId="20" fillId="35" borderId="15" xfId="0" applyNumberFormat="1" applyFont="1" applyFill="1" applyBorder="1" applyAlignment="1">
      <alignment horizontal="center" vertical="center"/>
    </xf>
    <xf numFmtId="3" fontId="20" fillId="35" borderId="18" xfId="0" applyNumberFormat="1" applyFont="1" applyFill="1" applyBorder="1" applyAlignment="1">
      <alignment horizontal="center" vertical="center"/>
    </xf>
    <xf numFmtId="3" fontId="20" fillId="36" borderId="13" xfId="0" applyNumberFormat="1" applyFont="1" applyFill="1" applyBorder="1" applyAlignment="1">
      <alignment horizontal="center" vertical="center"/>
    </xf>
    <xf numFmtId="3" fontId="20" fillId="36" borderId="15" xfId="0" applyNumberFormat="1" applyFont="1" applyFill="1" applyBorder="1" applyAlignment="1">
      <alignment horizontal="center" vertical="center"/>
    </xf>
    <xf numFmtId="3" fontId="20" fillId="38" borderId="27" xfId="0" applyNumberFormat="1" applyFont="1" applyFill="1" applyBorder="1">
      <alignment vertical="center"/>
    </xf>
    <xf numFmtId="3" fontId="20" fillId="0" borderId="27" xfId="0" applyNumberFormat="1" applyFont="1" applyBorder="1">
      <alignment vertical="center"/>
    </xf>
    <xf numFmtId="3" fontId="20" fillId="36" borderId="18" xfId="0" applyNumberFormat="1" applyFont="1" applyFill="1" applyBorder="1" applyAlignment="1">
      <alignment horizontal="center" vertical="center"/>
    </xf>
    <xf numFmtId="1" fontId="42" fillId="35" borderId="11" xfId="0" applyNumberFormat="1" applyFont="1" applyFill="1" applyBorder="1" applyAlignment="1">
      <alignment horizontal="center" vertical="center"/>
    </xf>
    <xf numFmtId="1" fontId="42" fillId="35" borderId="14" xfId="0" applyNumberFormat="1" applyFont="1" applyFill="1" applyBorder="1" applyAlignment="1">
      <alignment horizontal="center" vertical="center"/>
    </xf>
    <xf numFmtId="1" fontId="42" fillId="35" borderId="16" xfId="0" applyNumberFormat="1" applyFont="1" applyFill="1" applyBorder="1" applyAlignment="1">
      <alignment horizontal="center" vertical="center"/>
    </xf>
    <xf numFmtId="0" fontId="0" fillId="0" borderId="30" xfId="0" applyBorder="1" applyAlignment="1">
      <alignment horizontal="center" vertical="center"/>
    </xf>
    <xf numFmtId="0" fontId="0" fillId="0" borderId="52" xfId="0" applyBorder="1" applyAlignment="1">
      <alignment horizontal="center" vertical="center"/>
    </xf>
    <xf numFmtId="0" fontId="19" fillId="38" borderId="0" xfId="0" applyFont="1" applyFill="1" applyAlignment="1">
      <alignment horizontal="center" vertical="center" wrapText="1"/>
    </xf>
    <xf numFmtId="1" fontId="20" fillId="38" borderId="0" xfId="0" applyNumberFormat="1" applyFont="1" applyFill="1" applyAlignment="1">
      <alignment horizontal="center" vertical="center" wrapText="1"/>
    </xf>
    <xf numFmtId="177" fontId="20" fillId="38" borderId="0" xfId="0" applyNumberFormat="1" applyFont="1" applyFill="1" applyAlignment="1">
      <alignment horizontal="center" vertical="center" wrapText="1"/>
    </xf>
    <xf numFmtId="1" fontId="22" fillId="38" borderId="0" xfId="0" applyNumberFormat="1" applyFont="1" applyFill="1" applyAlignment="1">
      <alignment horizontal="center" vertical="center" wrapText="1"/>
    </xf>
    <xf numFmtId="0" fontId="35" fillId="38" borderId="0" xfId="0" applyFont="1" applyFill="1" applyAlignment="1">
      <alignment vertical="center" wrapText="1"/>
    </xf>
    <xf numFmtId="0" fontId="35" fillId="38" borderId="0" xfId="0" applyFont="1" applyFill="1" applyAlignment="1">
      <alignment horizontal="center" vertical="center"/>
    </xf>
    <xf numFmtId="0" fontId="36" fillId="38" borderId="0" xfId="0" applyFont="1" applyFill="1" applyAlignment="1">
      <alignment horizontal="center" vertical="center"/>
    </xf>
    <xf numFmtId="0" fontId="37" fillId="38" borderId="0" xfId="0" applyFont="1" applyFill="1" applyAlignment="1">
      <alignment horizontal="center" vertical="center"/>
    </xf>
    <xf numFmtId="0" fontId="32" fillId="0" borderId="30" xfId="0" applyFont="1" applyBorder="1" applyAlignment="1">
      <alignment horizontal="center" vertical="center"/>
    </xf>
    <xf numFmtId="0" fontId="19" fillId="0" borderId="45" xfId="0" applyFont="1" applyBorder="1" applyAlignment="1">
      <alignment horizontal="center" vertical="center" wrapText="1"/>
    </xf>
    <xf numFmtId="1" fontId="25" fillId="34" borderId="20" xfId="0" applyNumberFormat="1" applyFont="1" applyFill="1" applyBorder="1" applyAlignment="1">
      <alignment horizontal="center" vertical="center"/>
    </xf>
    <xf numFmtId="1" fontId="25" fillId="34" borderId="25" xfId="0" applyNumberFormat="1" applyFont="1" applyFill="1" applyBorder="1" applyAlignment="1">
      <alignment horizontal="center" vertical="center"/>
    </xf>
    <xf numFmtId="1" fontId="25" fillId="34" borderId="45" xfId="0" applyNumberFormat="1" applyFont="1" applyFill="1" applyBorder="1" applyAlignment="1">
      <alignment horizontal="center" vertical="center"/>
    </xf>
    <xf numFmtId="1" fontId="25" fillId="35" borderId="20" xfId="0" applyNumberFormat="1" applyFont="1" applyFill="1" applyBorder="1" applyAlignment="1">
      <alignment horizontal="center" vertical="center"/>
    </xf>
    <xf numFmtId="1" fontId="25" fillId="35" borderId="25" xfId="0" applyNumberFormat="1" applyFont="1" applyFill="1" applyBorder="1" applyAlignment="1">
      <alignment horizontal="center" vertical="center"/>
    </xf>
    <xf numFmtId="1" fontId="25" fillId="35" borderId="45" xfId="0" applyNumberFormat="1" applyFont="1" applyFill="1" applyBorder="1" applyAlignment="1">
      <alignment horizontal="center" vertical="center"/>
    </xf>
    <xf numFmtId="1" fontId="25" fillId="36" borderId="46" xfId="0" applyNumberFormat="1" applyFont="1" applyFill="1" applyBorder="1" applyAlignment="1">
      <alignment horizontal="center" vertical="center"/>
    </xf>
    <xf numFmtId="1" fontId="25" fillId="36" borderId="25" xfId="0" applyNumberFormat="1" applyFont="1" applyFill="1" applyBorder="1" applyAlignment="1">
      <alignment horizontal="center" vertical="center"/>
    </xf>
    <xf numFmtId="1" fontId="25" fillId="36" borderId="44" xfId="0" applyNumberFormat="1" applyFont="1" applyFill="1" applyBorder="1" applyAlignment="1">
      <alignment horizontal="center" vertical="center"/>
    </xf>
    <xf numFmtId="1" fontId="25" fillId="33" borderId="20" xfId="0" applyNumberFormat="1" applyFont="1" applyFill="1" applyBorder="1" applyAlignment="1">
      <alignment horizontal="center" vertical="center"/>
    </xf>
    <xf numFmtId="1" fontId="25" fillId="33" borderId="25" xfId="0" applyNumberFormat="1" applyFont="1" applyFill="1" applyBorder="1" applyAlignment="1">
      <alignment horizontal="center" vertical="center"/>
    </xf>
    <xf numFmtId="1" fontId="25" fillId="37" borderId="25" xfId="0" applyNumberFormat="1" applyFont="1" applyFill="1" applyBorder="1" applyAlignment="1">
      <alignment horizontal="center" vertical="center"/>
    </xf>
    <xf numFmtId="1" fontId="25" fillId="37" borderId="45" xfId="0" applyNumberFormat="1" applyFont="1" applyFill="1" applyBorder="1" applyAlignment="1">
      <alignment horizontal="center" vertical="center"/>
    </xf>
    <xf numFmtId="0" fontId="26" fillId="0" borderId="57" xfId="0" applyFont="1" applyBorder="1" applyAlignment="1">
      <alignment horizontal="center" vertical="center"/>
    </xf>
    <xf numFmtId="0" fontId="19" fillId="0" borderId="52" xfId="0" applyFont="1" applyBorder="1" applyAlignment="1">
      <alignment horizontal="center" vertical="center"/>
    </xf>
    <xf numFmtId="0" fontId="19" fillId="33" borderId="28" xfId="0" applyFont="1" applyFill="1" applyBorder="1" applyAlignment="1">
      <alignment horizontal="center" vertical="center"/>
    </xf>
    <xf numFmtId="178" fontId="20" fillId="33" borderId="26" xfId="42" applyNumberFormat="1" applyFont="1" applyFill="1" applyBorder="1" applyAlignment="1">
      <alignment horizontal="center" vertical="center"/>
    </xf>
    <xf numFmtId="177" fontId="20" fillId="33" borderId="26" xfId="0" applyNumberFormat="1" applyFont="1" applyFill="1" applyBorder="1" applyAlignment="1">
      <alignment horizontal="center" vertical="center"/>
    </xf>
    <xf numFmtId="177" fontId="28" fillId="33" borderId="26" xfId="0" applyNumberFormat="1" applyFont="1" applyFill="1" applyBorder="1" applyAlignment="1">
      <alignment horizontal="center" vertical="center"/>
    </xf>
    <xf numFmtId="0" fontId="19" fillId="36" borderId="11" xfId="0" applyFont="1" applyFill="1" applyBorder="1" applyAlignment="1">
      <alignment horizontal="center" vertical="center"/>
    </xf>
    <xf numFmtId="178" fontId="20" fillId="36" borderId="12" xfId="42" applyNumberFormat="1" applyFont="1" applyFill="1" applyBorder="1" applyAlignment="1">
      <alignment horizontal="center" vertical="center"/>
    </xf>
    <xf numFmtId="177" fontId="20" fillId="36" borderId="12" xfId="0" applyNumberFormat="1" applyFont="1" applyFill="1" applyBorder="1" applyAlignment="1">
      <alignment horizontal="center" vertical="center"/>
    </xf>
    <xf numFmtId="0" fontId="19" fillId="36" borderId="16" xfId="0" applyFont="1" applyFill="1" applyBorder="1" applyAlignment="1">
      <alignment horizontal="center" vertical="center"/>
    </xf>
    <xf numFmtId="178" fontId="20" fillId="36" borderId="17" xfId="42" applyNumberFormat="1" applyFont="1" applyFill="1" applyBorder="1" applyAlignment="1">
      <alignment horizontal="center" vertical="center"/>
    </xf>
    <xf numFmtId="177" fontId="20" fillId="36" borderId="17" xfId="0" applyNumberFormat="1" applyFont="1" applyFill="1" applyBorder="1" applyAlignment="1">
      <alignment horizontal="center" vertical="center"/>
    </xf>
    <xf numFmtId="177" fontId="20" fillId="38" borderId="53" xfId="0" applyNumberFormat="1" applyFont="1" applyFill="1" applyBorder="1" applyAlignment="1">
      <alignment horizontal="center" vertical="center"/>
    </xf>
    <xf numFmtId="1" fontId="20" fillId="0" borderId="31" xfId="0" applyNumberFormat="1" applyFont="1" applyBorder="1" applyAlignment="1">
      <alignment horizontal="center" vertical="center"/>
    </xf>
    <xf numFmtId="0" fontId="20" fillId="0" borderId="10" xfId="0" applyFont="1" applyBorder="1" applyAlignment="1">
      <alignment horizontal="center" vertical="center"/>
    </xf>
    <xf numFmtId="0" fontId="31" fillId="0" borderId="30" xfId="0" applyFont="1" applyBorder="1" applyAlignment="1">
      <alignment horizontal="center" vertical="center"/>
    </xf>
    <xf numFmtId="177" fontId="26" fillId="38" borderId="10" xfId="0" applyNumberFormat="1" applyFont="1" applyFill="1" applyBorder="1" applyAlignment="1">
      <alignment horizontal="center" vertical="center"/>
    </xf>
    <xf numFmtId="177" fontId="23" fillId="0" borderId="47" xfId="0" applyNumberFormat="1" applyFont="1" applyBorder="1" applyAlignment="1">
      <alignment horizontal="center" vertical="center" wrapText="1"/>
    </xf>
    <xf numFmtId="177" fontId="23" fillId="38" borderId="12" xfId="0" applyNumberFormat="1" applyFont="1" applyFill="1" applyBorder="1" applyAlignment="1">
      <alignment horizontal="center" vertical="center" wrapText="1"/>
    </xf>
    <xf numFmtId="177" fontId="23" fillId="38" borderId="13" xfId="0" applyNumberFormat="1" applyFont="1" applyFill="1" applyBorder="1" applyAlignment="1">
      <alignment horizontal="center" vertical="center" wrapText="1"/>
    </xf>
    <xf numFmtId="177" fontId="26" fillId="0" borderId="57" xfId="0" applyNumberFormat="1" applyFont="1" applyBorder="1" applyAlignment="1">
      <alignment horizontal="center" vertical="center"/>
    </xf>
    <xf numFmtId="177" fontId="26" fillId="38" borderId="15" xfId="0" applyNumberFormat="1" applyFont="1" applyFill="1" applyBorder="1" applyAlignment="1">
      <alignment horizontal="center" vertical="center"/>
    </xf>
    <xf numFmtId="177" fontId="21" fillId="0" borderId="52" xfId="0" applyNumberFormat="1" applyFont="1" applyBorder="1" applyAlignment="1">
      <alignment horizontal="center" vertical="center"/>
    </xf>
    <xf numFmtId="177" fontId="21" fillId="38" borderId="17" xfId="0" applyNumberFormat="1" applyFont="1" applyFill="1" applyBorder="1" applyAlignment="1">
      <alignment horizontal="center" vertical="center"/>
    </xf>
    <xf numFmtId="177" fontId="20" fillId="34" borderId="19" xfId="0" applyNumberFormat="1" applyFont="1" applyFill="1" applyBorder="1" applyAlignment="1">
      <alignment horizontal="center" vertical="center"/>
    </xf>
    <xf numFmtId="177" fontId="20" fillId="34" borderId="23" xfId="0" applyNumberFormat="1" applyFont="1" applyFill="1" applyBorder="1" applyAlignment="1">
      <alignment horizontal="center" vertical="center"/>
    </xf>
    <xf numFmtId="177" fontId="20" fillId="34" borderId="42" xfId="0" applyNumberFormat="1" applyFont="1" applyFill="1" applyBorder="1" applyAlignment="1">
      <alignment horizontal="center" vertical="center"/>
    </xf>
    <xf numFmtId="177" fontId="44" fillId="35" borderId="19" xfId="0" applyNumberFormat="1" applyFont="1" applyFill="1" applyBorder="1" applyAlignment="1">
      <alignment horizontal="center" vertical="center"/>
    </xf>
    <xf numFmtId="177" fontId="28" fillId="35" borderId="23" xfId="0" applyNumberFormat="1" applyFont="1" applyFill="1" applyBorder="1" applyAlignment="1">
      <alignment horizontal="center" vertical="center"/>
    </xf>
    <xf numFmtId="177" fontId="28" fillId="35" borderId="42" xfId="0" applyNumberFormat="1" applyFont="1" applyFill="1" applyBorder="1" applyAlignment="1">
      <alignment horizontal="center" vertical="center"/>
    </xf>
    <xf numFmtId="177" fontId="44" fillId="36" borderId="19" xfId="0" applyNumberFormat="1" applyFont="1" applyFill="1" applyBorder="1" applyAlignment="1">
      <alignment horizontal="center" vertical="center"/>
    </xf>
    <xf numFmtId="177" fontId="20" fillId="36" borderId="23" xfId="0" applyNumberFormat="1" applyFont="1" applyFill="1" applyBorder="1" applyAlignment="1">
      <alignment horizontal="center" vertical="center"/>
    </xf>
    <xf numFmtId="177" fontId="20" fillId="36" borderId="42" xfId="0" applyNumberFormat="1" applyFont="1" applyFill="1" applyBorder="1" applyAlignment="1">
      <alignment horizontal="center" vertical="center"/>
    </xf>
    <xf numFmtId="177" fontId="28" fillId="33" borderId="43" xfId="0" applyNumberFormat="1" applyFont="1" applyFill="1" applyBorder="1" applyAlignment="1">
      <alignment horizontal="center" vertical="center"/>
    </xf>
    <xf numFmtId="177" fontId="28" fillId="33" borderId="23" xfId="0" applyNumberFormat="1" applyFont="1" applyFill="1" applyBorder="1" applyAlignment="1">
      <alignment horizontal="center" vertical="center"/>
    </xf>
    <xf numFmtId="177" fontId="28" fillId="37" borderId="23" xfId="0" applyNumberFormat="1" applyFont="1" applyFill="1" applyBorder="1" applyAlignment="1">
      <alignment horizontal="center" vertical="center"/>
    </xf>
    <xf numFmtId="177" fontId="20" fillId="37" borderId="23" xfId="0" applyNumberFormat="1" applyFont="1" applyFill="1" applyBorder="1" applyAlignment="1">
      <alignment horizontal="center" vertical="center"/>
    </xf>
    <xf numFmtId="177" fontId="33" fillId="37" borderId="42" xfId="0" applyNumberFormat="1" applyFont="1" applyFill="1" applyBorder="1" applyAlignment="1">
      <alignment horizontal="center" vertical="center"/>
    </xf>
    <xf numFmtId="177" fontId="20" fillId="0" borderId="19" xfId="0" applyNumberFormat="1" applyFont="1" applyBorder="1" applyAlignment="1">
      <alignment horizontal="center" vertical="center"/>
    </xf>
    <xf numFmtId="177" fontId="20" fillId="0" borderId="41" xfId="0" applyNumberFormat="1" applyFont="1" applyBorder="1" applyAlignment="1">
      <alignment horizontal="center" vertical="center"/>
    </xf>
    <xf numFmtId="177" fontId="45" fillId="38" borderId="18" xfId="0" applyNumberFormat="1" applyFont="1" applyFill="1" applyBorder="1" applyAlignment="1">
      <alignment horizontal="center" vertical="center"/>
    </xf>
    <xf numFmtId="177" fontId="20" fillId="38" borderId="58" xfId="0" applyNumberFormat="1" applyFont="1" applyFill="1" applyBorder="1" applyAlignment="1">
      <alignment horizontal="center" vertical="center"/>
    </xf>
    <xf numFmtId="177" fontId="19" fillId="0" borderId="19" xfId="0" applyNumberFormat="1" applyFont="1" applyBorder="1" applyAlignment="1">
      <alignment horizontal="center" vertical="center" wrapText="1"/>
    </xf>
    <xf numFmtId="177" fontId="23" fillId="38" borderId="19" xfId="0" applyNumberFormat="1" applyFont="1" applyFill="1" applyBorder="1" applyAlignment="1">
      <alignment horizontal="center" vertical="center" wrapText="1"/>
    </xf>
    <xf numFmtId="177" fontId="26" fillId="38" borderId="23" xfId="0" applyNumberFormat="1" applyFont="1" applyFill="1" applyBorder="1" applyAlignment="1">
      <alignment horizontal="center" vertical="center"/>
    </xf>
    <xf numFmtId="177" fontId="21" fillId="38" borderId="42" xfId="0" applyNumberFormat="1" applyFont="1" applyFill="1" applyBorder="1" applyAlignment="1">
      <alignment horizontal="center" vertical="center"/>
    </xf>
    <xf numFmtId="177" fontId="42" fillId="34" borderId="21" xfId="0" applyNumberFormat="1" applyFont="1" applyFill="1" applyBorder="1" applyAlignment="1">
      <alignment horizontal="center" vertical="center"/>
    </xf>
    <xf numFmtId="177" fontId="42" fillId="34" borderId="24" xfId="0" applyNumberFormat="1" applyFont="1" applyFill="1" applyBorder="1" applyAlignment="1">
      <alignment horizontal="center" vertical="center"/>
    </xf>
    <xf numFmtId="177" fontId="42" fillId="34" borderId="59" xfId="0" applyNumberFormat="1" applyFont="1" applyFill="1" applyBorder="1" applyAlignment="1">
      <alignment horizontal="center" vertical="center"/>
    </xf>
    <xf numFmtId="177" fontId="42" fillId="35" borderId="21" xfId="0" applyNumberFormat="1" applyFont="1" applyFill="1" applyBorder="1" applyAlignment="1">
      <alignment horizontal="center" vertical="center"/>
    </xf>
    <xf numFmtId="177" fontId="42" fillId="35" borderId="24" xfId="0" applyNumberFormat="1" applyFont="1" applyFill="1" applyBorder="1" applyAlignment="1">
      <alignment horizontal="center" vertical="center"/>
    </xf>
    <xf numFmtId="177" fontId="42" fillId="35" borderId="59" xfId="0" applyNumberFormat="1" applyFont="1" applyFill="1" applyBorder="1" applyAlignment="1">
      <alignment horizontal="center" vertical="center"/>
    </xf>
    <xf numFmtId="177" fontId="42" fillId="36" borderId="21" xfId="0" applyNumberFormat="1" applyFont="1" applyFill="1" applyBorder="1" applyAlignment="1">
      <alignment horizontal="center" vertical="center"/>
    </xf>
    <xf numFmtId="177" fontId="42" fillId="36" borderId="24" xfId="0" applyNumberFormat="1" applyFont="1" applyFill="1" applyBorder="1" applyAlignment="1">
      <alignment horizontal="center" vertical="center"/>
    </xf>
    <xf numFmtId="177" fontId="42" fillId="36" borderId="59" xfId="0" applyNumberFormat="1" applyFont="1" applyFill="1" applyBorder="1" applyAlignment="1">
      <alignment horizontal="center" vertical="center"/>
    </xf>
    <xf numFmtId="177" fontId="42" fillId="33" borderId="21" xfId="0" applyNumberFormat="1" applyFont="1" applyFill="1" applyBorder="1" applyAlignment="1">
      <alignment horizontal="center" vertical="center"/>
    </xf>
    <xf numFmtId="177" fontId="42" fillId="33" borderId="24" xfId="0" applyNumberFormat="1" applyFont="1" applyFill="1" applyBorder="1" applyAlignment="1">
      <alignment horizontal="center" vertical="center"/>
    </xf>
    <xf numFmtId="177" fontId="42" fillId="37" borderId="24" xfId="0" applyNumberFormat="1" applyFont="1" applyFill="1" applyBorder="1" applyAlignment="1">
      <alignment horizontal="center" vertical="center"/>
    </xf>
    <xf numFmtId="177" fontId="42" fillId="37" borderId="59" xfId="0" applyNumberFormat="1" applyFont="1" applyFill="1" applyBorder="1" applyAlignment="1">
      <alignment horizontal="center" vertical="center"/>
    </xf>
    <xf numFmtId="177" fontId="42" fillId="35" borderId="13" xfId="0" applyNumberFormat="1" applyFont="1" applyFill="1" applyBorder="1" applyAlignment="1">
      <alignment horizontal="center" vertical="center"/>
    </xf>
    <xf numFmtId="177" fontId="42" fillId="35" borderId="15" xfId="0" applyNumberFormat="1" applyFont="1" applyFill="1" applyBorder="1" applyAlignment="1">
      <alignment horizontal="center" vertical="center"/>
    </xf>
    <xf numFmtId="177" fontId="42" fillId="35" borderId="18" xfId="0" applyNumberFormat="1" applyFont="1" applyFill="1" applyBorder="1" applyAlignment="1">
      <alignment horizontal="center" vertical="center"/>
    </xf>
    <xf numFmtId="177" fontId="42" fillId="36" borderId="13" xfId="0" applyNumberFormat="1" applyFont="1" applyFill="1" applyBorder="1" applyAlignment="1">
      <alignment horizontal="center" vertical="center"/>
    </xf>
    <xf numFmtId="177" fontId="42" fillId="36" borderId="15" xfId="0" applyNumberFormat="1" applyFont="1" applyFill="1" applyBorder="1" applyAlignment="1">
      <alignment horizontal="center" vertical="center"/>
    </xf>
    <xf numFmtId="177" fontId="42" fillId="36" borderId="18" xfId="0" applyNumberFormat="1" applyFont="1" applyFill="1" applyBorder="1" applyAlignment="1">
      <alignment horizontal="center" vertical="center"/>
    </xf>
    <xf numFmtId="177" fontId="42" fillId="33" borderId="13" xfId="0" applyNumberFormat="1" applyFont="1" applyFill="1" applyBorder="1" applyAlignment="1">
      <alignment horizontal="center" vertical="center"/>
    </xf>
    <xf numFmtId="177" fontId="42" fillId="33" borderId="15" xfId="0" applyNumberFormat="1" applyFont="1" applyFill="1" applyBorder="1" applyAlignment="1">
      <alignment horizontal="center" vertical="center"/>
    </xf>
    <xf numFmtId="177" fontId="42" fillId="37" borderId="15" xfId="0" applyNumberFormat="1" applyFont="1" applyFill="1" applyBorder="1" applyAlignment="1">
      <alignment horizontal="center" vertical="center"/>
    </xf>
    <xf numFmtId="177" fontId="42" fillId="37" borderId="18" xfId="0" applyNumberFormat="1" applyFont="1" applyFill="1" applyBorder="1" applyAlignment="1">
      <alignment horizontal="center" vertical="center"/>
    </xf>
    <xf numFmtId="177" fontId="42" fillId="38" borderId="15" xfId="0" applyNumberFormat="1" applyFont="1" applyFill="1" applyBorder="1" applyAlignment="1">
      <alignment horizontal="center" vertical="center"/>
    </xf>
    <xf numFmtId="177" fontId="42" fillId="38" borderId="13" xfId="0" applyNumberFormat="1" applyFont="1" applyFill="1" applyBorder="1" applyAlignment="1">
      <alignment horizontal="center" vertical="center"/>
    </xf>
    <xf numFmtId="177" fontId="20" fillId="38" borderId="60" xfId="0" applyNumberFormat="1" applyFont="1" applyFill="1" applyBorder="1" applyAlignment="1">
      <alignment horizontal="center" vertical="center"/>
    </xf>
    <xf numFmtId="177" fontId="20" fillId="38" borderId="61" xfId="0" applyNumberFormat="1" applyFont="1" applyFill="1" applyBorder="1" applyAlignment="1">
      <alignment horizontal="center" vertical="center"/>
    </xf>
    <xf numFmtId="177" fontId="20" fillId="38" borderId="16" xfId="0" applyNumberFormat="1" applyFont="1" applyFill="1" applyBorder="1" applyAlignment="1">
      <alignment horizontal="center" vertical="center"/>
    </xf>
    <xf numFmtId="177" fontId="20" fillId="38" borderId="42" xfId="0" applyNumberFormat="1" applyFont="1" applyFill="1" applyBorder="1" applyAlignment="1">
      <alignment horizontal="center" vertical="center"/>
    </xf>
    <xf numFmtId="177" fontId="20" fillId="38" borderId="18" xfId="0" applyNumberFormat="1" applyFont="1" applyFill="1" applyBorder="1" applyAlignment="1">
      <alignment horizontal="center" vertical="center"/>
    </xf>
    <xf numFmtId="177" fontId="42" fillId="38" borderId="18" xfId="0" applyNumberFormat="1" applyFont="1" applyFill="1" applyBorder="1" applyAlignment="1">
      <alignment horizontal="center" vertical="center"/>
    </xf>
    <xf numFmtId="177" fontId="39" fillId="35" borderId="19" xfId="0" applyNumberFormat="1" applyFont="1" applyFill="1" applyBorder="1" applyAlignment="1">
      <alignment horizontal="center" vertical="center"/>
    </xf>
    <xf numFmtId="177" fontId="39" fillId="35" borderId="23" xfId="0" applyNumberFormat="1" applyFont="1" applyFill="1" applyBorder="1" applyAlignment="1">
      <alignment horizontal="center" vertical="center"/>
    </xf>
    <xf numFmtId="177" fontId="19" fillId="36" borderId="23" xfId="0" applyNumberFormat="1" applyFont="1" applyFill="1" applyBorder="1" applyAlignment="1">
      <alignment horizontal="center" vertical="center"/>
    </xf>
    <xf numFmtId="177" fontId="19" fillId="40" borderId="23" xfId="0" applyNumberFormat="1" applyFont="1" applyFill="1" applyBorder="1" applyAlignment="1">
      <alignment horizontal="center" vertical="center"/>
    </xf>
    <xf numFmtId="177" fontId="23" fillId="40" borderId="42" xfId="0" applyNumberFormat="1" applyFont="1" applyFill="1" applyBorder="1" applyAlignment="1">
      <alignment horizontal="center" vertical="center"/>
    </xf>
    <xf numFmtId="0" fontId="0" fillId="0" borderId="62" xfId="0" applyBorder="1" applyAlignment="1">
      <alignment horizontal="center" vertical="center" wrapText="1"/>
    </xf>
    <xf numFmtId="177" fontId="20" fillId="34" borderId="63" xfId="0" applyNumberFormat="1" applyFont="1" applyFill="1" applyBorder="1" applyAlignment="1">
      <alignment horizontal="center" vertical="center"/>
    </xf>
    <xf numFmtId="0" fontId="19" fillId="34" borderId="28" xfId="0" applyFont="1" applyFill="1" applyBorder="1" applyAlignment="1">
      <alignment horizontal="center" vertical="center"/>
    </xf>
    <xf numFmtId="178" fontId="20" fillId="34" borderId="26" xfId="42" applyNumberFormat="1" applyFont="1" applyFill="1" applyBorder="1" applyAlignment="1">
      <alignment horizontal="center" vertical="center"/>
    </xf>
    <xf numFmtId="177" fontId="20" fillId="34" borderId="26" xfId="0" applyNumberFormat="1" applyFont="1" applyFill="1" applyBorder="1" applyAlignment="1">
      <alignment horizontal="center" vertical="center"/>
    </xf>
    <xf numFmtId="177" fontId="20" fillId="34" borderId="29" xfId="0" applyNumberFormat="1" applyFont="1" applyFill="1" applyBorder="1" applyAlignment="1">
      <alignment horizontal="center" vertical="center"/>
    </xf>
    <xf numFmtId="0" fontId="30" fillId="35" borderId="39" xfId="0" applyFont="1" applyFill="1" applyBorder="1" applyAlignment="1">
      <alignment horizontal="center" vertical="center"/>
    </xf>
    <xf numFmtId="178" fontId="19" fillId="35" borderId="27" xfId="42" applyNumberFormat="1" applyFont="1" applyFill="1" applyBorder="1" applyAlignment="1">
      <alignment horizontal="center" vertical="center"/>
    </xf>
    <xf numFmtId="177" fontId="19" fillId="35" borderId="27" xfId="0" applyNumberFormat="1" applyFont="1" applyFill="1" applyBorder="1" applyAlignment="1">
      <alignment horizontal="center" vertical="center"/>
    </xf>
    <xf numFmtId="177" fontId="39" fillId="35" borderId="41" xfId="0" applyNumberFormat="1" applyFont="1" applyFill="1" applyBorder="1" applyAlignment="1">
      <alignment horizontal="center" vertical="center"/>
    </xf>
    <xf numFmtId="177" fontId="42" fillId="38" borderId="40" xfId="0" applyNumberFormat="1" applyFont="1" applyFill="1" applyBorder="1" applyAlignment="1">
      <alignment horizontal="center" vertical="center"/>
    </xf>
    <xf numFmtId="0" fontId="30" fillId="34" borderId="28" xfId="0" applyFont="1" applyFill="1" applyBorder="1" applyAlignment="1">
      <alignment horizontal="center" vertical="center"/>
    </xf>
    <xf numFmtId="178" fontId="19" fillId="34" borderId="26" xfId="42" applyNumberFormat="1" applyFont="1" applyFill="1" applyBorder="1" applyAlignment="1">
      <alignment horizontal="center" vertical="center"/>
    </xf>
    <xf numFmtId="177" fontId="39" fillId="34" borderId="26" xfId="0" applyNumberFormat="1" applyFont="1" applyFill="1" applyBorder="1" applyAlignment="1">
      <alignment horizontal="center" vertical="center"/>
    </xf>
    <xf numFmtId="177" fontId="39" fillId="34" borderId="43" xfId="0" applyNumberFormat="1" applyFont="1" applyFill="1" applyBorder="1" applyAlignment="1">
      <alignment horizontal="center" vertical="center"/>
    </xf>
    <xf numFmtId="177" fontId="42" fillId="38" borderId="29" xfId="0" applyNumberFormat="1" applyFont="1" applyFill="1" applyBorder="1" applyAlignment="1">
      <alignment horizontal="center" vertical="center"/>
    </xf>
    <xf numFmtId="0" fontId="30" fillId="36" borderId="11" xfId="0" applyFont="1" applyFill="1" applyBorder="1" applyAlignment="1">
      <alignment horizontal="center" vertical="center"/>
    </xf>
    <xf numFmtId="178" fontId="19" fillId="36" borderId="12" xfId="42" applyNumberFormat="1" applyFont="1" applyFill="1" applyBorder="1" applyAlignment="1">
      <alignment horizontal="center" vertical="center"/>
    </xf>
    <xf numFmtId="177" fontId="19" fillId="36" borderId="12" xfId="0" applyNumberFormat="1" applyFont="1" applyFill="1" applyBorder="1" applyAlignment="1">
      <alignment horizontal="center" vertical="center"/>
    </xf>
    <xf numFmtId="177" fontId="39" fillId="36" borderId="19" xfId="0" applyNumberFormat="1" applyFont="1" applyFill="1" applyBorder="1" applyAlignment="1">
      <alignment horizontal="center" vertical="center"/>
    </xf>
    <xf numFmtId="0" fontId="30" fillId="36" borderId="16" xfId="0" applyFont="1" applyFill="1" applyBorder="1" applyAlignment="1">
      <alignment horizontal="center" vertical="center"/>
    </xf>
    <xf numFmtId="178" fontId="19" fillId="36" borderId="17" xfId="42" applyNumberFormat="1" applyFont="1" applyFill="1" applyBorder="1" applyAlignment="1">
      <alignment horizontal="center" vertical="center"/>
    </xf>
    <xf numFmtId="177" fontId="19" fillId="36" borderId="17" xfId="0" applyNumberFormat="1" applyFont="1" applyFill="1" applyBorder="1" applyAlignment="1">
      <alignment horizontal="center" vertical="center"/>
    </xf>
    <xf numFmtId="177" fontId="19" fillId="36" borderId="42" xfId="0" applyNumberFormat="1" applyFont="1" applyFill="1" applyBorder="1" applyAlignment="1">
      <alignment horizontal="center" vertical="center"/>
    </xf>
    <xf numFmtId="0" fontId="30" fillId="34" borderId="39" xfId="0" applyFont="1" applyFill="1" applyBorder="1" applyAlignment="1">
      <alignment horizontal="center" vertical="center"/>
    </xf>
    <xf numFmtId="178" fontId="19" fillId="34" borderId="27" xfId="42" applyNumberFormat="1" applyFont="1" applyFill="1" applyBorder="1" applyAlignment="1">
      <alignment horizontal="center" vertical="center"/>
    </xf>
    <xf numFmtId="177" fontId="39" fillId="34" borderId="27" xfId="0" applyNumberFormat="1" applyFont="1" applyFill="1" applyBorder="1" applyAlignment="1">
      <alignment horizontal="center" vertical="center"/>
    </xf>
    <xf numFmtId="177" fontId="39" fillId="34" borderId="41" xfId="0" applyNumberFormat="1" applyFont="1" applyFill="1" applyBorder="1" applyAlignment="1">
      <alignment horizontal="center" vertical="center"/>
    </xf>
    <xf numFmtId="0" fontId="30" fillId="40" borderId="11" xfId="0" applyFont="1" applyFill="1" applyBorder="1" applyAlignment="1">
      <alignment horizontal="center" vertical="center"/>
    </xf>
    <xf numFmtId="178" fontId="40" fillId="40" borderId="12" xfId="42" applyNumberFormat="1" applyFont="1" applyFill="1" applyBorder="1" applyAlignment="1">
      <alignment horizontal="center" vertical="center"/>
    </xf>
    <xf numFmtId="177" fontId="19" fillId="40" borderId="12" xfId="0" applyNumberFormat="1" applyFont="1" applyFill="1" applyBorder="1" applyAlignment="1">
      <alignment horizontal="center" vertical="center"/>
    </xf>
    <xf numFmtId="177" fontId="39" fillId="40" borderId="19" xfId="0" applyNumberFormat="1" applyFont="1" applyFill="1" applyBorder="1" applyAlignment="1">
      <alignment horizontal="center" vertical="center"/>
    </xf>
    <xf numFmtId="177" fontId="19" fillId="0" borderId="19" xfId="0" applyNumberFormat="1" applyFont="1" applyBorder="1" applyAlignment="1">
      <alignment horizontal="center" vertical="center" wrapText="1"/>
    </xf>
    <xf numFmtId="0" fontId="23" fillId="39" borderId="13" xfId="0" applyFont="1" applyFill="1" applyBorder="1" applyAlignment="1">
      <alignment horizontal="center" vertical="center" wrapText="1"/>
    </xf>
    <xf numFmtId="0" fontId="19" fillId="0" borderId="12" xfId="0" applyFont="1" applyBorder="1" applyAlignment="1">
      <alignment horizontal="center" vertical="center" wrapText="1"/>
    </xf>
    <xf numFmtId="0" fontId="30" fillId="35" borderId="16" xfId="0" applyFont="1" applyFill="1" applyBorder="1" applyAlignment="1">
      <alignment horizontal="center" vertical="center"/>
    </xf>
    <xf numFmtId="178" fontId="19" fillId="35" borderId="17" xfId="42" applyNumberFormat="1" applyFont="1" applyFill="1" applyBorder="1" applyAlignment="1">
      <alignment horizontal="center" vertical="center"/>
    </xf>
    <xf numFmtId="1" fontId="28" fillId="35" borderId="11" xfId="0" applyNumberFormat="1" applyFont="1" applyFill="1" applyBorder="1" applyAlignment="1">
      <alignment horizontal="center" vertical="center"/>
    </xf>
    <xf numFmtId="1" fontId="28" fillId="35" borderId="14" xfId="0" applyNumberFormat="1" applyFont="1" applyFill="1" applyBorder="1" applyAlignment="1">
      <alignment horizontal="center" vertical="center"/>
    </xf>
    <xf numFmtId="1" fontId="28" fillId="35" borderId="16" xfId="0" applyNumberFormat="1" applyFont="1" applyFill="1" applyBorder="1" applyAlignment="1">
      <alignment horizontal="center" vertical="center"/>
    </xf>
    <xf numFmtId="177" fontId="46" fillId="35" borderId="17" xfId="0" applyNumberFormat="1" applyFont="1" applyFill="1" applyBorder="1" applyAlignment="1">
      <alignment horizontal="center" vertical="center"/>
    </xf>
    <xf numFmtId="177" fontId="28" fillId="35" borderId="17" xfId="0" applyNumberFormat="1" applyFont="1" applyFill="1" applyBorder="1" applyAlignment="1">
      <alignment horizontal="center" vertical="center"/>
    </xf>
    <xf numFmtId="1" fontId="28" fillId="35" borderId="34" xfId="0" applyNumberFormat="1" applyFont="1" applyFill="1" applyBorder="1" applyAlignment="1">
      <alignment horizontal="center" vertical="center"/>
    </xf>
    <xf numFmtId="1" fontId="28" fillId="35" borderId="22" xfId="0" applyNumberFormat="1" applyFont="1" applyFill="1" applyBorder="1" applyAlignment="1">
      <alignment horizontal="center" vertical="center"/>
    </xf>
    <xf numFmtId="1" fontId="28" fillId="35" borderId="36" xfId="0" applyNumberFormat="1" applyFont="1" applyFill="1" applyBorder="1" applyAlignment="1">
      <alignment horizontal="center" vertical="center"/>
    </xf>
    <xf numFmtId="177" fontId="28" fillId="35" borderId="19" xfId="0" applyNumberFormat="1" applyFont="1" applyFill="1" applyBorder="1" applyAlignment="1">
      <alignment horizontal="center" vertical="center"/>
    </xf>
    <xf numFmtId="177" fontId="28" fillId="35" borderId="34" xfId="0" applyNumberFormat="1" applyFont="1" applyFill="1" applyBorder="1" applyAlignment="1">
      <alignment horizontal="center" vertical="center"/>
    </xf>
    <xf numFmtId="177" fontId="28" fillId="35" borderId="22" xfId="0" applyNumberFormat="1" applyFont="1" applyFill="1" applyBorder="1" applyAlignment="1">
      <alignment horizontal="center" vertical="center"/>
    </xf>
    <xf numFmtId="177" fontId="28" fillId="35" borderId="36" xfId="0" applyNumberFormat="1" applyFont="1" applyFill="1" applyBorder="1" applyAlignment="1">
      <alignment horizontal="center" vertical="center"/>
    </xf>
    <xf numFmtId="0" fontId="0" fillId="38" borderId="0" xfId="0" applyFill="1">
      <alignment vertical="center"/>
    </xf>
    <xf numFmtId="0" fontId="24" fillId="0" borderId="12" xfId="0" applyFont="1" applyBorder="1" applyAlignment="1">
      <alignment horizontal="center" vertical="center" wrapText="1"/>
    </xf>
    <xf numFmtId="0" fontId="23" fillId="0" borderId="19" xfId="0" applyFont="1" applyBorder="1" applyAlignment="1">
      <alignment horizontal="center" vertical="center" wrapText="1"/>
    </xf>
    <xf numFmtId="0" fontId="0" fillId="0" borderId="20" xfId="0" applyBorder="1" applyAlignment="1">
      <alignment horizontal="center" vertical="center" wrapText="1"/>
    </xf>
    <xf numFmtId="0" fontId="23" fillId="0" borderId="21"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7" fillId="0" borderId="25" xfId="0" applyFont="1" applyBorder="1" applyAlignment="1">
      <alignment horizontal="center" vertical="center" wrapText="1"/>
    </xf>
    <xf numFmtId="0" fontId="23" fillId="0" borderId="20"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0" xfId="0" applyFont="1" applyAlignment="1">
      <alignment horizontal="left" vertical="center" wrapText="1"/>
    </xf>
    <xf numFmtId="0" fontId="23" fillId="0" borderId="0" xfId="0" applyFont="1" applyAlignment="1">
      <alignment horizontal="left" vertical="center" wrapText="1"/>
    </xf>
    <xf numFmtId="177" fontId="19" fillId="0" borderId="19" xfId="0" applyNumberFormat="1" applyFont="1" applyBorder="1" applyAlignment="1">
      <alignment horizontal="center" vertical="center" wrapText="1"/>
    </xf>
    <xf numFmtId="0" fontId="0" fillId="0" borderId="21" xfId="0" applyBorder="1" applyAlignment="1">
      <alignment horizontal="center" vertical="center" wrapText="1"/>
    </xf>
    <xf numFmtId="177" fontId="19" fillId="0" borderId="21" xfId="0" applyNumberFormat="1" applyFont="1" applyBorder="1" applyAlignment="1">
      <alignment horizontal="center" vertical="center" wrapText="1"/>
    </xf>
    <xf numFmtId="0" fontId="0" fillId="0" borderId="20" xfId="0" applyBorder="1" applyAlignment="1">
      <alignment horizontal="center" vertical="center"/>
    </xf>
    <xf numFmtId="0" fontId="27" fillId="0" borderId="23" xfId="0" applyFont="1" applyBorder="1" applyAlignment="1">
      <alignment horizontal="center" vertical="center" wrapText="1"/>
    </xf>
    <xf numFmtId="0" fontId="27" fillId="0" borderId="24" xfId="0" applyFont="1" applyBorder="1" applyAlignment="1">
      <alignment horizontal="center" vertical="center" wrapText="1"/>
    </xf>
    <xf numFmtId="0" fontId="0" fillId="0" borderId="25" xfId="0" applyBorder="1" applyAlignment="1">
      <alignment horizontal="center" vertical="center" wrapText="1"/>
    </xf>
    <xf numFmtId="0" fontId="19" fillId="0" borderId="21" xfId="0" applyFont="1" applyBorder="1" applyAlignment="1">
      <alignment horizontal="center" vertical="center" wrapText="1"/>
    </xf>
    <xf numFmtId="0" fontId="27" fillId="0" borderId="25" xfId="0" applyFont="1" applyBorder="1" applyAlignment="1">
      <alignment horizontal="center" vertical="center"/>
    </xf>
    <xf numFmtId="0" fontId="0" fillId="38" borderId="0" xfId="0" applyFill="1" applyAlignment="1">
      <alignment horizontal="left" vertical="center" wrapText="1"/>
    </xf>
    <xf numFmtId="0" fontId="22" fillId="0" borderId="54" xfId="0" applyFont="1" applyBorder="1" applyAlignment="1">
      <alignment horizontal="center" vertical="center" wrapText="1"/>
    </xf>
    <xf numFmtId="0" fontId="38" fillId="0" borderId="55" xfId="0" applyFont="1" applyBorder="1" applyAlignment="1">
      <alignment horizontal="center" vertical="center" wrapText="1"/>
    </xf>
    <xf numFmtId="0" fontId="38" fillId="0" borderId="56" xfId="0" applyFont="1" applyBorder="1" applyAlignment="1">
      <alignment horizontal="center" vertical="center" wrapText="1"/>
    </xf>
    <xf numFmtId="0" fontId="23" fillId="39" borderId="11" xfId="0" applyFont="1" applyFill="1" applyBorder="1" applyAlignment="1">
      <alignment horizontal="center" vertical="center" wrapText="1"/>
    </xf>
    <xf numFmtId="0" fontId="23" fillId="39" borderId="13" xfId="0" applyFont="1" applyFill="1" applyBorder="1" applyAlignment="1">
      <alignment horizontal="center" vertical="center" wrapText="1"/>
    </xf>
    <xf numFmtId="0" fontId="0" fillId="38" borderId="0" xfId="0" applyFill="1" applyAlignment="1">
      <alignment horizontal="left" vertical="center"/>
    </xf>
    <xf numFmtId="0" fontId="0" fillId="38" borderId="0" xfId="0" applyFill="1">
      <alignment vertical="center"/>
    </xf>
    <xf numFmtId="0" fontId="30" fillId="38" borderId="0" xfId="0" applyFont="1" applyFill="1" applyAlignment="1">
      <alignment horizontal="left"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48" xfId="0" applyFont="1" applyBorder="1" applyAlignment="1">
      <alignment horizontal="center" vertical="center" wrapText="1"/>
    </xf>
    <xf numFmtId="0" fontId="32" fillId="0" borderId="12" xfId="0" applyFont="1" applyBorder="1" applyAlignment="1">
      <alignment horizontal="center" vertical="center" wrapText="1"/>
    </xf>
    <xf numFmtId="0" fontId="24" fillId="0" borderId="12"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23" fillId="39" borderId="47" xfId="0" applyFont="1" applyFill="1" applyBorder="1" applyAlignment="1">
      <alignment horizontal="center" vertical="center" wrapText="1"/>
    </xf>
    <xf numFmtId="0" fontId="23" fillId="39" borderId="21" xfId="0" applyFont="1" applyFill="1" applyBorder="1" applyAlignment="1">
      <alignment horizontal="center" vertical="center" wrapText="1"/>
    </xf>
    <xf numFmtId="0" fontId="23" fillId="39" borderId="48" xfId="0" applyFont="1" applyFill="1" applyBorder="1" applyAlignment="1">
      <alignment horizontal="center" vertical="center" wrapText="1"/>
    </xf>
    <xf numFmtId="0" fontId="30" fillId="0" borderId="47" xfId="0" applyFont="1" applyBorder="1" applyAlignment="1">
      <alignment horizontal="center" vertical="center" wrapText="1"/>
    </xf>
    <xf numFmtId="1" fontId="28" fillId="40" borderId="28" xfId="0" applyNumberFormat="1" applyFont="1" applyFill="1" applyBorder="1" applyAlignment="1">
      <alignment horizontal="center" vertical="center"/>
    </xf>
    <xf numFmtId="1" fontId="28" fillId="40" borderId="14" xfId="0" applyNumberFormat="1" applyFont="1" applyFill="1" applyBorder="1" applyAlignment="1">
      <alignment horizontal="center" vertical="center"/>
    </xf>
    <xf numFmtId="1" fontId="28" fillId="40" borderId="16" xfId="0" applyNumberFormat="1" applyFont="1" applyFill="1" applyBorder="1" applyAlignment="1">
      <alignment horizontal="center" vertical="center"/>
    </xf>
    <xf numFmtId="3" fontId="42" fillId="34" borderId="12" xfId="0" applyNumberFormat="1" applyFont="1" applyFill="1" applyBorder="1" applyAlignment="1">
      <alignment horizontal="center" vertical="center"/>
    </xf>
    <xf numFmtId="1" fontId="47" fillId="0" borderId="19" xfId="0" applyNumberFormat="1" applyFont="1" applyBorder="1" applyAlignment="1">
      <alignment horizontal="center" vertical="center" wrapText="1"/>
    </xf>
    <xf numFmtId="1" fontId="31" fillId="0" borderId="19" xfId="0" applyNumberFormat="1" applyFont="1" applyBorder="1" applyAlignment="1">
      <alignment horizontal="center" vertical="center" wrapText="1"/>
    </xf>
    <xf numFmtId="177" fontId="31" fillId="0" borderId="19" xfId="0" applyNumberFormat="1" applyFont="1" applyBorder="1" applyAlignment="1">
      <alignment horizontal="center" vertical="center" wrapText="1"/>
    </xf>
    <xf numFmtId="177" fontId="31" fillId="0" borderId="13" xfId="0" applyNumberFormat="1" applyFont="1" applyBorder="1" applyAlignment="1">
      <alignment horizontal="center" vertical="center" wrapText="1"/>
    </xf>
    <xf numFmtId="0" fontId="48" fillId="38" borderId="0" xfId="0" applyFont="1" applyFill="1" applyAlignment="1">
      <alignment horizontal="center" vertical="center"/>
    </xf>
    <xf numFmtId="0" fontId="31" fillId="0" borderId="0" xfId="0" applyFont="1" applyAlignment="1">
      <alignment horizontal="center" vertical="center"/>
    </xf>
    <xf numFmtId="0" fontId="31" fillId="0" borderId="47"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19" xfId="0" applyFont="1" applyBorder="1" applyAlignment="1">
      <alignment horizontal="center" vertical="center" wrapText="1"/>
    </xf>
    <xf numFmtId="0" fontId="31" fillId="39" borderId="47" xfId="0" applyFont="1" applyFill="1" applyBorder="1" applyAlignment="1">
      <alignment horizontal="center" vertical="center" wrapText="1"/>
    </xf>
    <xf numFmtId="0" fontId="31" fillId="39" borderId="21" xfId="0" applyFont="1" applyFill="1" applyBorder="1" applyAlignment="1">
      <alignment horizontal="center" vertical="center" wrapText="1"/>
    </xf>
    <xf numFmtId="0" fontId="31" fillId="39" borderId="48" xfId="0" applyFont="1" applyFill="1" applyBorder="1" applyAlignment="1">
      <alignment horizontal="center" vertical="center" wrapText="1"/>
    </xf>
    <xf numFmtId="0" fontId="31" fillId="38" borderId="0" xfId="0" applyFont="1" applyFill="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39" borderId="13" xfId="0" applyFont="1" applyFill="1" applyBorder="1" applyAlignment="1">
      <alignment horizontal="center" vertical="center" wrapText="1"/>
    </xf>
    <xf numFmtId="1" fontId="28" fillId="33" borderId="14" xfId="0" applyNumberFormat="1" applyFont="1" applyFill="1" applyBorder="1" applyAlignment="1">
      <alignment horizontal="center" vertical="center"/>
    </xf>
    <xf numFmtId="3" fontId="28" fillId="33" borderId="10" xfId="0" applyNumberFormat="1" applyFont="1" applyFill="1" applyBorder="1">
      <alignment vertical="center"/>
    </xf>
    <xf numFmtId="177" fontId="28" fillId="33" borderId="17" xfId="0" applyNumberFormat="1" applyFont="1" applyFill="1" applyBorder="1" applyAlignment="1">
      <alignment horizontal="center" vertical="center"/>
    </xf>
    <xf numFmtId="1" fontId="28" fillId="33" borderId="16" xfId="0" applyNumberFormat="1" applyFont="1" applyFill="1" applyBorder="1" applyAlignment="1">
      <alignment horizontal="center" vertical="center"/>
    </xf>
    <xf numFmtId="3" fontId="28" fillId="33" borderId="17" xfId="0" applyNumberFormat="1" applyFont="1" applyFill="1" applyBorder="1">
      <alignment vertical="center"/>
    </xf>
    <xf numFmtId="1" fontId="28" fillId="33" borderId="28" xfId="0" applyNumberFormat="1" applyFont="1" applyFill="1" applyBorder="1" applyAlignment="1">
      <alignment horizontal="center" vertical="center"/>
    </xf>
    <xf numFmtId="3" fontId="28" fillId="33" borderId="26" xfId="0" applyNumberFormat="1" applyFont="1" applyFill="1" applyBorder="1">
      <alignment vertical="center"/>
    </xf>
    <xf numFmtId="178" fontId="40" fillId="33" borderId="12" xfId="42" applyNumberFormat="1" applyFont="1" applyFill="1" applyBorder="1" applyAlignment="1">
      <alignment horizontal="center" vertical="center"/>
    </xf>
    <xf numFmtId="178" fontId="40" fillId="33" borderId="10" xfId="42" applyNumberFormat="1" applyFont="1" applyFill="1" applyBorder="1" applyAlignment="1">
      <alignment horizontal="center" vertical="center"/>
    </xf>
    <xf numFmtId="178" fontId="40" fillId="33" borderId="17" xfId="42" applyNumberFormat="1" applyFont="1" applyFill="1" applyBorder="1" applyAlignment="1">
      <alignment horizontal="center" vertical="center"/>
    </xf>
    <xf numFmtId="1" fontId="42" fillId="38" borderId="10" xfId="0" applyNumberFormat="1" applyFont="1" applyFill="1" applyBorder="1" applyAlignment="1">
      <alignment horizontal="center" vertical="center"/>
    </xf>
    <xf numFmtId="3" fontId="42" fillId="38" borderId="10" xfId="0" applyNumberFormat="1" applyFont="1" applyFill="1" applyBorder="1" applyAlignment="1">
      <alignment horizontal="center" vertical="center"/>
    </xf>
    <xf numFmtId="1" fontId="42" fillId="36" borderId="34" xfId="0" applyNumberFormat="1" applyFont="1" applyFill="1" applyBorder="1" applyAlignment="1">
      <alignment horizontal="center" vertical="center"/>
    </xf>
    <xf numFmtId="1" fontId="42" fillId="36" borderId="22" xfId="0" applyNumberFormat="1" applyFont="1" applyFill="1" applyBorder="1" applyAlignment="1">
      <alignment horizontal="center" vertical="center"/>
    </xf>
    <xf numFmtId="3" fontId="42" fillId="0" borderId="12" xfId="0" applyNumberFormat="1" applyFont="1" applyBorder="1">
      <alignment vertical="center"/>
    </xf>
    <xf numFmtId="177" fontId="42" fillId="38" borderId="26" xfId="0" applyNumberFormat="1" applyFont="1" applyFill="1" applyBorder="1" applyAlignment="1">
      <alignment horizontal="center" vertical="center"/>
    </xf>
    <xf numFmtId="3" fontId="42" fillId="38" borderId="26" xfId="0" applyNumberFormat="1" applyFont="1" applyFill="1" applyBorder="1">
      <alignment vertical="center"/>
    </xf>
    <xf numFmtId="3" fontId="42" fillId="0" borderId="26" xfId="0" applyNumberFormat="1" applyFont="1" applyBorder="1">
      <alignment vertical="center"/>
    </xf>
    <xf numFmtId="3" fontId="42" fillId="36" borderId="13" xfId="0" applyNumberFormat="1" applyFont="1" applyFill="1" applyBorder="1" applyAlignment="1">
      <alignment horizontal="center" vertical="center"/>
    </xf>
    <xf numFmtId="0" fontId="49" fillId="38" borderId="0" xfId="0" applyFont="1" applyFill="1" applyAlignment="1">
      <alignment horizontal="center" vertical="center"/>
    </xf>
    <xf numFmtId="3" fontId="42" fillId="0" borderId="10" xfId="0" applyNumberFormat="1" applyFont="1" applyBorder="1">
      <alignment vertical="center"/>
    </xf>
    <xf numFmtId="3" fontId="42" fillId="36" borderId="15" xfId="0" applyNumberFormat="1" applyFont="1" applyFill="1" applyBorder="1" applyAlignment="1">
      <alignment horizontal="center" vertical="center"/>
    </xf>
    <xf numFmtId="177" fontId="42" fillId="40" borderId="26" xfId="0" applyNumberFormat="1" applyFont="1" applyFill="1" applyBorder="1" applyAlignment="1">
      <alignment horizontal="center" vertical="center"/>
    </xf>
    <xf numFmtId="3" fontId="42" fillId="40" borderId="26" xfId="0" applyNumberFormat="1" applyFont="1" applyFill="1" applyBorder="1" applyAlignment="1">
      <alignment horizontal="center" vertical="center"/>
    </xf>
    <xf numFmtId="3" fontId="42" fillId="40" borderId="10" xfId="0" applyNumberFormat="1" applyFont="1" applyFill="1" applyBorder="1" applyAlignment="1">
      <alignment horizontal="center" vertical="center"/>
    </xf>
    <xf numFmtId="3" fontId="42" fillId="40" borderId="17" xfId="0" applyNumberFormat="1" applyFont="1" applyFill="1" applyBorder="1" applyAlignment="1">
      <alignment horizontal="center" vertical="center"/>
    </xf>
    <xf numFmtId="1" fontId="42" fillId="34" borderId="17" xfId="0" applyNumberFormat="1" applyFont="1" applyFill="1" applyBorder="1" applyAlignment="1">
      <alignment horizontal="center" vertical="center"/>
    </xf>
    <xf numFmtId="3" fontId="42" fillId="34" borderId="17" xfId="0" applyNumberFormat="1" applyFont="1" applyFill="1" applyBorder="1" applyAlignment="1">
      <alignment horizontal="center" vertical="center"/>
    </xf>
    <xf numFmtId="3" fontId="42" fillId="0" borderId="17" xfId="0" applyNumberFormat="1" applyFont="1" applyBorder="1">
      <alignment vertical="center"/>
    </xf>
    <xf numFmtId="3" fontId="42" fillId="34" borderId="18" xfId="0" applyNumberFormat="1" applyFont="1" applyFill="1" applyBorder="1" applyAlignment="1">
      <alignment horizontal="center" vertical="center"/>
    </xf>
    <xf numFmtId="0" fontId="47" fillId="0" borderId="19" xfId="0" applyFont="1" applyBorder="1" applyAlignment="1">
      <alignment horizontal="center" vertical="center" wrapText="1"/>
    </xf>
    <xf numFmtId="0" fontId="31" fillId="0" borderId="20" xfId="0" applyFont="1" applyBorder="1" applyAlignment="1">
      <alignment horizontal="center" vertical="center"/>
    </xf>
    <xf numFmtId="1" fontId="20" fillId="41" borderId="14" xfId="0" applyNumberFormat="1" applyFont="1" applyFill="1" applyBorder="1" applyAlignment="1">
      <alignment horizontal="center" vertical="center"/>
    </xf>
    <xf numFmtId="1" fontId="20" fillId="41" borderId="10" xfId="0" applyNumberFormat="1" applyFont="1" applyFill="1" applyBorder="1" applyAlignment="1">
      <alignment horizontal="center" vertical="center"/>
    </xf>
    <xf numFmtId="3" fontId="20" fillId="41" borderId="10" xfId="0" applyNumberFormat="1" applyFont="1" applyFill="1" applyBorder="1">
      <alignment vertical="center"/>
    </xf>
    <xf numFmtId="3" fontId="20" fillId="41" borderId="10" xfId="0" applyNumberFormat="1" applyFont="1" applyFill="1" applyBorder="1" applyAlignment="1">
      <alignment horizontal="center" vertical="center"/>
    </xf>
    <xf numFmtId="177" fontId="20" fillId="41" borderId="10" xfId="0" applyNumberFormat="1" applyFont="1" applyFill="1" applyBorder="1" applyAlignment="1">
      <alignment horizontal="center" vertical="center"/>
    </xf>
    <xf numFmtId="179" fontId="31" fillId="41" borderId="27" xfId="0" applyNumberFormat="1" applyFont="1" applyFill="1" applyBorder="1" applyAlignment="1">
      <alignment horizontal="center" vertical="center"/>
    </xf>
    <xf numFmtId="3" fontId="33" fillId="41" borderId="10" xfId="0" applyNumberFormat="1" applyFont="1" applyFill="1" applyBorder="1">
      <alignment vertical="center"/>
    </xf>
    <xf numFmtId="177" fontId="23" fillId="41" borderId="10" xfId="0" applyNumberFormat="1" applyFont="1" applyFill="1" applyBorder="1" applyAlignment="1">
      <alignment horizontal="center" vertical="center"/>
    </xf>
    <xf numFmtId="3" fontId="33" fillId="41" borderId="15" xfId="0" applyNumberFormat="1" applyFont="1" applyFill="1" applyBorder="1">
      <alignment vertical="center"/>
    </xf>
    <xf numFmtId="177" fontId="33" fillId="41" borderId="25" xfId="0" applyNumberFormat="1" applyFont="1" applyFill="1" applyBorder="1" applyAlignment="1">
      <alignment horizontal="center" vertical="center"/>
    </xf>
    <xf numFmtId="177" fontId="33" fillId="41" borderId="10" xfId="0" applyNumberFormat="1" applyFont="1" applyFill="1" applyBorder="1" applyAlignment="1">
      <alignment horizontal="center" vertical="center"/>
    </xf>
    <xf numFmtId="3" fontId="33" fillId="41" borderId="23" xfId="0" applyNumberFormat="1" applyFont="1" applyFill="1" applyBorder="1">
      <alignment vertical="center"/>
    </xf>
    <xf numFmtId="1" fontId="42" fillId="41" borderId="22" xfId="0" applyNumberFormat="1" applyFont="1" applyFill="1" applyBorder="1" applyAlignment="1">
      <alignment horizontal="center" vertical="center"/>
    </xf>
    <xf numFmtId="1" fontId="22" fillId="41" borderId="25" xfId="0" applyNumberFormat="1" applyFont="1" applyFill="1" applyBorder="1" applyAlignment="1">
      <alignment horizontal="center" vertical="center"/>
    </xf>
    <xf numFmtId="3" fontId="0" fillId="41" borderId="15" xfId="0" applyNumberFormat="1" applyFill="1" applyBorder="1">
      <alignment vertical="center"/>
    </xf>
    <xf numFmtId="1" fontId="42" fillId="41" borderId="14" xfId="0" applyNumberFormat="1" applyFont="1" applyFill="1" applyBorder="1" applyAlignment="1">
      <alignment horizontal="center" vertical="center"/>
    </xf>
    <xf numFmtId="177" fontId="42" fillId="41" borderId="10" xfId="0" applyNumberFormat="1" applyFont="1" applyFill="1" applyBorder="1" applyAlignment="1">
      <alignment horizontal="center" vertical="center"/>
    </xf>
    <xf numFmtId="3" fontId="42" fillId="41" borderId="10" xfId="0" applyNumberFormat="1" applyFont="1" applyFill="1" applyBorder="1">
      <alignment vertical="center"/>
    </xf>
    <xf numFmtId="3" fontId="42" fillId="41" borderId="15" xfId="0" applyNumberFormat="1" applyFont="1" applyFill="1" applyBorder="1" applyAlignment="1">
      <alignment horizontal="center" vertical="center"/>
    </xf>
    <xf numFmtId="0" fontId="49" fillId="41" borderId="0" xfId="0" applyFont="1" applyFill="1" applyAlignment="1">
      <alignment horizontal="center" vertical="center"/>
    </xf>
    <xf numFmtId="177" fontId="42" fillId="41" borderId="14" xfId="0" applyNumberFormat="1" applyFont="1" applyFill="1" applyBorder="1" applyAlignment="1">
      <alignment horizontal="center" vertical="center"/>
    </xf>
    <xf numFmtId="1" fontId="42" fillId="41" borderId="16" xfId="0" applyNumberFormat="1" applyFont="1" applyFill="1" applyBorder="1" applyAlignment="1">
      <alignment horizontal="center" vertical="center"/>
    </xf>
    <xf numFmtId="1" fontId="42" fillId="41" borderId="17" xfId="0" applyNumberFormat="1" applyFont="1" applyFill="1" applyBorder="1" applyAlignment="1">
      <alignment horizontal="center" vertical="center"/>
    </xf>
    <xf numFmtId="3" fontId="42" fillId="41" borderId="17" xfId="0" applyNumberFormat="1" applyFont="1" applyFill="1" applyBorder="1">
      <alignment vertical="center"/>
    </xf>
    <xf numFmtId="3" fontId="42" fillId="41" borderId="17" xfId="0" applyNumberFormat="1" applyFont="1" applyFill="1" applyBorder="1" applyAlignment="1">
      <alignment horizontal="center" vertical="center"/>
    </xf>
    <xf numFmtId="177" fontId="42" fillId="41" borderId="17" xfId="0" applyNumberFormat="1" applyFont="1" applyFill="1" applyBorder="1" applyAlignment="1">
      <alignment horizontal="center" vertical="center"/>
    </xf>
    <xf numFmtId="177" fontId="20" fillId="41" borderId="17" xfId="0" applyNumberFormat="1" applyFont="1" applyFill="1" applyBorder="1" applyAlignment="1">
      <alignment horizontal="center" vertical="center"/>
    </xf>
    <xf numFmtId="3" fontId="20" fillId="41" borderId="17" xfId="0" applyNumberFormat="1" applyFont="1" applyFill="1" applyBorder="1">
      <alignment vertical="center"/>
    </xf>
    <xf numFmtId="3" fontId="20" fillId="41" borderId="17" xfId="0" applyNumberFormat="1" applyFont="1" applyFill="1" applyBorder="1" applyAlignment="1">
      <alignment horizontal="center" vertical="center"/>
    </xf>
    <xf numFmtId="179" fontId="31" fillId="41" borderId="17" xfId="0" applyNumberFormat="1" applyFont="1" applyFill="1" applyBorder="1" applyAlignment="1">
      <alignment horizontal="center" vertical="center"/>
    </xf>
    <xf numFmtId="3" fontId="33" fillId="41" borderId="17" xfId="0" applyNumberFormat="1" applyFont="1" applyFill="1" applyBorder="1">
      <alignment vertical="center"/>
    </xf>
    <xf numFmtId="177" fontId="23" fillId="41" borderId="17" xfId="0" applyNumberFormat="1" applyFont="1" applyFill="1" applyBorder="1" applyAlignment="1">
      <alignment horizontal="center" vertical="center"/>
    </xf>
    <xf numFmtId="3" fontId="33" fillId="41" borderId="18" xfId="0" applyNumberFormat="1" applyFont="1" applyFill="1" applyBorder="1">
      <alignment vertical="center"/>
    </xf>
    <xf numFmtId="177" fontId="33" fillId="41" borderId="45" xfId="0" applyNumberFormat="1" applyFont="1" applyFill="1" applyBorder="1" applyAlignment="1">
      <alignment horizontal="center" vertical="center"/>
    </xf>
    <xf numFmtId="177" fontId="33" fillId="41" borderId="17" xfId="0" applyNumberFormat="1" applyFont="1" applyFill="1" applyBorder="1" applyAlignment="1">
      <alignment horizontal="center" vertical="center"/>
    </xf>
    <xf numFmtId="3" fontId="33" fillId="41" borderId="42" xfId="0" applyNumberFormat="1" applyFont="1" applyFill="1" applyBorder="1">
      <alignment vertical="center"/>
    </xf>
    <xf numFmtId="1" fontId="33" fillId="41" borderId="36" xfId="0" applyNumberFormat="1" applyFont="1" applyFill="1" applyBorder="1" applyAlignment="1">
      <alignment horizontal="center" vertical="center"/>
    </xf>
    <xf numFmtId="1" fontId="22" fillId="41" borderId="44" xfId="0" applyNumberFormat="1" applyFont="1" applyFill="1" applyBorder="1" applyAlignment="1">
      <alignment horizontal="center" vertical="center"/>
    </xf>
    <xf numFmtId="3" fontId="0" fillId="41" borderId="40" xfId="0" applyNumberFormat="1" applyFill="1" applyBorder="1">
      <alignment vertical="center"/>
    </xf>
    <xf numFmtId="177" fontId="42" fillId="41" borderId="27" xfId="0" applyNumberFormat="1" applyFont="1" applyFill="1" applyBorder="1" applyAlignment="1">
      <alignment horizontal="center" vertical="center"/>
    </xf>
    <xf numFmtId="3" fontId="42" fillId="41" borderId="27" xfId="0" applyNumberFormat="1" applyFont="1" applyFill="1" applyBorder="1">
      <alignment vertical="center"/>
    </xf>
    <xf numFmtId="3" fontId="42" fillId="41" borderId="18" xfId="0" applyNumberFormat="1" applyFont="1" applyFill="1" applyBorder="1" applyAlignment="1">
      <alignment horizontal="center" vertical="center"/>
    </xf>
    <xf numFmtId="177" fontId="42" fillId="41" borderId="16" xfId="0" applyNumberFormat="1" applyFont="1" applyFill="1" applyBorder="1" applyAlignment="1">
      <alignment horizontal="center" vertical="center"/>
    </xf>
    <xf numFmtId="0" fontId="0" fillId="38" borderId="0" xfId="0" applyFont="1" applyFill="1" applyAlignment="1">
      <alignment horizontal="left" vertical="center"/>
    </xf>
    <xf numFmtId="0" fontId="23" fillId="38" borderId="0" xfId="0" applyFont="1" applyFill="1" applyAlignment="1">
      <alignment horizontal="center" vertical="center"/>
    </xf>
    <xf numFmtId="1" fontId="20" fillId="38" borderId="0" xfId="0" applyNumberFormat="1" applyFont="1" applyFill="1" applyAlignment="1">
      <alignment horizontal="center" vertical="center"/>
    </xf>
    <xf numFmtId="0" fontId="20" fillId="38" borderId="0" xfId="0" applyFont="1" applyFill="1" applyAlignment="1">
      <alignment horizontal="center" vertical="center"/>
    </xf>
    <xf numFmtId="177" fontId="20" fillId="38" borderId="0" xfId="0" applyNumberFormat="1" applyFont="1" applyFill="1" applyAlignment="1">
      <alignment horizontal="center" vertical="center"/>
    </xf>
    <xf numFmtId="1" fontId="22" fillId="38" borderId="0" xfId="0" applyNumberFormat="1" applyFont="1" applyFill="1" applyAlignment="1">
      <alignment horizontal="center" vertical="center"/>
    </xf>
    <xf numFmtId="1" fontId="0" fillId="38" borderId="0" xfId="0" applyNumberFormat="1" applyFill="1" applyAlignment="1">
      <alignment horizontal="center" vertical="center"/>
    </xf>
    <xf numFmtId="0" fontId="0" fillId="38" borderId="0" xfId="0" applyFill="1" applyAlignment="1">
      <alignment horizontal="center" vertical="center"/>
    </xf>
    <xf numFmtId="177" fontId="0" fillId="38" borderId="0" xfId="0" applyNumberFormat="1" applyFill="1" applyAlignment="1">
      <alignment horizontal="center" vertical="center"/>
    </xf>
    <xf numFmtId="0" fontId="37" fillId="38" borderId="0" xfId="0" applyFont="1" applyFill="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2"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CCFFFF"/>
      <color rgb="FFCCFF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Q30"/>
  <sheetViews>
    <sheetView topLeftCell="AK1" workbookViewId="0">
      <selection activeCell="BR11" sqref="BR11"/>
    </sheetView>
  </sheetViews>
  <sheetFormatPr defaultRowHeight="25.5" x14ac:dyDescent="0.4"/>
  <cols>
    <col min="1" max="1" width="1.875" customWidth="1"/>
    <col min="2" max="2" width="13.75" style="2" customWidth="1"/>
    <col min="3" max="3" width="12.375" style="37" customWidth="1"/>
    <col min="4" max="4" width="9.25" style="37" customWidth="1"/>
    <col min="5" max="5" width="8.25" style="37" customWidth="1"/>
    <col min="6" max="7" width="8.125" style="12" customWidth="1"/>
    <col min="8" max="8" width="10.125" style="2" customWidth="1"/>
    <col min="9" max="9" width="9" style="2" customWidth="1"/>
    <col min="10" max="16" width="8.125" style="2" customWidth="1"/>
    <col min="17" max="21" width="9.375" style="8" customWidth="1"/>
    <col min="22" max="23" width="8" style="22" customWidth="1"/>
    <col min="24" max="24" width="7.75" customWidth="1"/>
    <col min="25" max="26" width="8" style="23" customWidth="1"/>
    <col min="27" max="28" width="8.875" customWidth="1"/>
    <col min="29" max="31" width="10.5" customWidth="1"/>
    <col min="32" max="32" width="8.5" style="23" customWidth="1"/>
    <col min="33" max="34" width="10.5" customWidth="1"/>
    <col min="35" max="35" width="7.875" style="29" customWidth="1"/>
    <col min="36" max="36" width="10.125" customWidth="1"/>
    <col min="37" max="37" width="7" customWidth="1"/>
    <col min="38" max="39" width="10.125" customWidth="1"/>
    <col min="40" max="40" width="10.125" style="34" customWidth="1"/>
    <col min="41" max="41" width="8.75" customWidth="1"/>
    <col min="42" max="42" width="8.625" style="29" customWidth="1"/>
    <col min="43" max="43" width="8.125" customWidth="1"/>
    <col min="44" max="44" width="8.625" style="29" customWidth="1"/>
    <col min="45" max="45" width="8.75" customWidth="1"/>
    <col min="46" max="46" width="1.5" customWidth="1"/>
    <col min="47" max="47" width="7" style="29" customWidth="1"/>
    <col min="48" max="50" width="9.875" customWidth="1"/>
    <col min="51" max="52" width="8.625" style="29" customWidth="1"/>
    <col min="53" max="53" width="9.25" customWidth="1"/>
    <col min="54" max="54" width="1.5" customWidth="1"/>
    <col min="55" max="56" width="8" style="34" customWidth="1"/>
    <col min="57" max="57" width="9" customWidth="1"/>
    <col min="58" max="59" width="8.875" style="29" customWidth="1"/>
    <col min="60" max="60" width="9.125" customWidth="1"/>
    <col min="61" max="62" width="8.875" style="34" customWidth="1"/>
    <col min="63" max="63" width="8.75" customWidth="1"/>
    <col min="64" max="64" width="1.75" customWidth="1"/>
    <col min="65" max="66" width="8.625" style="29" customWidth="1"/>
    <col min="67" max="67" width="8.5" customWidth="1"/>
    <col min="68" max="68" width="1.625" customWidth="1"/>
    <col min="69" max="69" width="8.625" customWidth="1"/>
    <col min="70" max="70" width="10.875" customWidth="1"/>
  </cols>
  <sheetData>
    <row r="1" spans="2:69" s="1" customFormat="1" ht="6.75" customHeight="1" thickBot="1" x14ac:dyDescent="0.45">
      <c r="C1" s="35"/>
      <c r="D1" s="35"/>
      <c r="E1" s="35"/>
      <c r="F1" s="10"/>
      <c r="G1" s="10"/>
      <c r="H1" s="3"/>
      <c r="I1" s="3"/>
      <c r="J1" s="3"/>
      <c r="K1" s="3"/>
      <c r="L1" s="3"/>
      <c r="M1" s="3"/>
      <c r="N1" s="3"/>
      <c r="O1" s="3"/>
      <c r="P1" s="3"/>
      <c r="Q1" s="7"/>
      <c r="R1" s="7"/>
      <c r="S1" s="7"/>
      <c r="T1" s="7"/>
      <c r="U1" s="7"/>
      <c r="V1" s="16"/>
      <c r="W1" s="16"/>
      <c r="Y1" s="10"/>
      <c r="Z1" s="10"/>
      <c r="AF1" s="10"/>
      <c r="AI1" s="3"/>
      <c r="AN1" s="7"/>
      <c r="AP1" s="3"/>
      <c r="AR1" s="3"/>
      <c r="AU1" s="3"/>
      <c r="AV1" s="1" t="s">
        <v>1</v>
      </c>
      <c r="AY1" s="3"/>
      <c r="AZ1" s="3"/>
      <c r="BC1" s="7"/>
      <c r="BD1" s="7"/>
      <c r="BF1" s="3"/>
      <c r="BG1" s="3"/>
      <c r="BI1" s="7"/>
      <c r="BJ1" s="7"/>
      <c r="BM1" s="3"/>
      <c r="BN1" s="3"/>
      <c r="BQ1" s="1" t="s">
        <v>2</v>
      </c>
    </row>
    <row r="2" spans="2:69" s="2" customFormat="1" ht="64.5" customHeight="1" x14ac:dyDescent="0.4">
      <c r="B2" s="102" t="s">
        <v>86</v>
      </c>
      <c r="C2" s="231" t="s">
        <v>87</v>
      </c>
      <c r="D2" s="631" t="s">
        <v>82</v>
      </c>
      <c r="E2" s="637"/>
      <c r="F2" s="63" t="s">
        <v>67</v>
      </c>
      <c r="G2" s="64" t="s">
        <v>68</v>
      </c>
      <c r="H2" s="65" t="s">
        <v>69</v>
      </c>
      <c r="I2" s="65" t="s">
        <v>66</v>
      </c>
      <c r="J2" s="634" t="s">
        <v>112</v>
      </c>
      <c r="K2" s="635"/>
      <c r="L2" s="625"/>
      <c r="M2" s="634" t="s">
        <v>113</v>
      </c>
      <c r="N2" s="636"/>
      <c r="O2" s="635"/>
      <c r="P2" s="625"/>
      <c r="Q2" s="66" t="s">
        <v>111</v>
      </c>
      <c r="R2" s="508" t="s">
        <v>126</v>
      </c>
      <c r="S2" s="509" t="s">
        <v>127</v>
      </c>
      <c r="T2" s="534" t="s">
        <v>129</v>
      </c>
      <c r="U2" s="510" t="s">
        <v>130</v>
      </c>
      <c r="V2" s="626" t="s">
        <v>3</v>
      </c>
      <c r="W2" s="626"/>
      <c r="X2" s="630"/>
      <c r="Y2" s="624" t="s">
        <v>4</v>
      </c>
      <c r="Z2" s="626"/>
      <c r="AA2" s="630"/>
      <c r="AB2" s="624" t="s">
        <v>57</v>
      </c>
      <c r="AC2" s="625"/>
      <c r="AD2" s="68" t="s">
        <v>58</v>
      </c>
      <c r="AE2" s="67" t="s">
        <v>5</v>
      </c>
      <c r="AF2" s="624" t="s">
        <v>6</v>
      </c>
      <c r="AG2" s="625"/>
      <c r="AH2" s="67" t="s">
        <v>7</v>
      </c>
      <c r="AI2" s="624" t="s">
        <v>8</v>
      </c>
      <c r="AJ2" s="625"/>
      <c r="AK2" s="624" t="s">
        <v>9</v>
      </c>
      <c r="AL2" s="625"/>
      <c r="AM2" s="67" t="s">
        <v>10</v>
      </c>
      <c r="AN2" s="624" t="s">
        <v>63</v>
      </c>
      <c r="AO2" s="625"/>
      <c r="AP2" s="624" t="s">
        <v>62</v>
      </c>
      <c r="AQ2" s="625"/>
      <c r="AR2" s="624" t="s">
        <v>61</v>
      </c>
      <c r="AS2" s="625"/>
      <c r="AT2" s="69"/>
      <c r="AU2" s="631" t="s">
        <v>64</v>
      </c>
      <c r="AV2" s="630"/>
      <c r="AW2" s="70" t="s">
        <v>59</v>
      </c>
      <c r="AX2" s="70" t="s">
        <v>60</v>
      </c>
      <c r="AY2" s="631" t="s">
        <v>11</v>
      </c>
      <c r="AZ2" s="641"/>
      <c r="BA2" s="630"/>
      <c r="BB2" s="67"/>
      <c r="BC2" s="624" t="s">
        <v>12</v>
      </c>
      <c r="BD2" s="626"/>
      <c r="BE2" s="630"/>
      <c r="BF2" s="624" t="s">
        <v>13</v>
      </c>
      <c r="BG2" s="626"/>
      <c r="BH2" s="625"/>
      <c r="BI2" s="624" t="s">
        <v>14</v>
      </c>
      <c r="BJ2" s="626"/>
      <c r="BK2" s="625"/>
      <c r="BL2" s="67"/>
      <c r="BM2" s="624" t="s">
        <v>15</v>
      </c>
      <c r="BN2" s="626"/>
      <c r="BO2" s="625"/>
      <c r="BP2" s="67"/>
      <c r="BQ2" s="71" t="s">
        <v>16</v>
      </c>
    </row>
    <row r="3" spans="2:69" s="72" customFormat="1" ht="18.75" customHeight="1" x14ac:dyDescent="0.4">
      <c r="B3" s="107" t="s">
        <v>0</v>
      </c>
      <c r="C3" s="491"/>
      <c r="D3" s="73"/>
      <c r="E3" s="73"/>
      <c r="F3" s="74"/>
      <c r="G3" s="74"/>
      <c r="H3" s="73"/>
      <c r="I3" s="73"/>
      <c r="J3" s="73"/>
      <c r="K3" s="73"/>
      <c r="L3" s="73"/>
      <c r="M3" s="73"/>
      <c r="N3" s="73"/>
      <c r="O3" s="73"/>
      <c r="P3" s="73"/>
      <c r="Q3" s="75"/>
      <c r="R3" s="511"/>
      <c r="S3" s="507"/>
      <c r="T3" s="535"/>
      <c r="U3" s="512"/>
      <c r="V3" s="628" t="s">
        <v>17</v>
      </c>
      <c r="W3" s="639"/>
      <c r="X3" s="642"/>
      <c r="Y3" s="627" t="s">
        <v>18</v>
      </c>
      <c r="Z3" s="628"/>
      <c r="AA3" s="629"/>
      <c r="AB3" s="638" t="s">
        <v>19</v>
      </c>
      <c r="AC3" s="640"/>
      <c r="AD3" s="76" t="s">
        <v>20</v>
      </c>
      <c r="AE3" s="76" t="s">
        <v>21</v>
      </c>
      <c r="AF3" s="627" t="s">
        <v>22</v>
      </c>
      <c r="AG3" s="629"/>
      <c r="AH3" s="76" t="s">
        <v>23</v>
      </c>
      <c r="AI3" s="627" t="s">
        <v>24</v>
      </c>
      <c r="AJ3" s="629"/>
      <c r="AK3" s="638" t="s">
        <v>25</v>
      </c>
      <c r="AL3" s="640"/>
      <c r="AM3" s="76" t="s">
        <v>26</v>
      </c>
      <c r="AN3" s="627" t="s">
        <v>27</v>
      </c>
      <c r="AO3" s="629"/>
      <c r="AP3" s="76"/>
      <c r="AQ3" s="76"/>
      <c r="AR3" s="76"/>
      <c r="AS3" s="76"/>
      <c r="AT3" s="76"/>
      <c r="AU3" s="76"/>
      <c r="AV3" s="76" t="s">
        <v>28</v>
      </c>
      <c r="AW3" s="76"/>
      <c r="AX3" s="76"/>
      <c r="AY3" s="638" t="s">
        <v>29</v>
      </c>
      <c r="AZ3" s="639"/>
      <c r="BA3" s="640"/>
      <c r="BB3" s="76"/>
      <c r="BC3" s="627" t="s">
        <v>30</v>
      </c>
      <c r="BD3" s="628"/>
      <c r="BE3" s="629"/>
      <c r="BF3" s="627" t="s">
        <v>31</v>
      </c>
      <c r="BG3" s="628"/>
      <c r="BH3" s="629"/>
      <c r="BI3" s="627" t="s">
        <v>32</v>
      </c>
      <c r="BJ3" s="628"/>
      <c r="BK3" s="629"/>
      <c r="BL3" s="76"/>
      <c r="BM3" s="627" t="s">
        <v>33</v>
      </c>
      <c r="BN3" s="628"/>
      <c r="BO3" s="629"/>
      <c r="BP3" s="76"/>
      <c r="BQ3" s="77" t="s">
        <v>34</v>
      </c>
    </row>
    <row r="4" spans="2:69" s="4" customFormat="1" ht="20.25" thickBot="1" x14ac:dyDescent="0.45">
      <c r="B4" s="106" t="s">
        <v>89</v>
      </c>
      <c r="C4" s="492"/>
      <c r="D4" s="91" t="s">
        <v>88</v>
      </c>
      <c r="E4" s="92" t="s">
        <v>85</v>
      </c>
      <c r="F4" s="93"/>
      <c r="G4" s="93"/>
      <c r="H4" s="94"/>
      <c r="I4" s="94"/>
      <c r="J4" s="476" t="s">
        <v>120</v>
      </c>
      <c r="K4" s="506" t="s">
        <v>118</v>
      </c>
      <c r="L4" s="506" t="s">
        <v>114</v>
      </c>
      <c r="M4" s="506" t="s">
        <v>116</v>
      </c>
      <c r="N4" s="506" t="s">
        <v>121</v>
      </c>
      <c r="O4" s="506" t="s">
        <v>117</v>
      </c>
      <c r="P4" s="506" t="s">
        <v>115</v>
      </c>
      <c r="Q4" s="95"/>
      <c r="R4" s="513"/>
      <c r="S4" s="514"/>
      <c r="T4" s="536"/>
      <c r="U4" s="531"/>
      <c r="V4" s="477" t="s">
        <v>83</v>
      </c>
      <c r="W4" s="97" t="s">
        <v>84</v>
      </c>
      <c r="X4" s="92" t="s">
        <v>85</v>
      </c>
      <c r="Y4" s="96" t="s">
        <v>83</v>
      </c>
      <c r="Z4" s="97" t="s">
        <v>84</v>
      </c>
      <c r="AA4" s="92" t="s">
        <v>85</v>
      </c>
      <c r="AB4" s="99" t="s">
        <v>83</v>
      </c>
      <c r="AC4" s="119" t="s">
        <v>91</v>
      </c>
      <c r="AD4" s="98"/>
      <c r="AE4" s="98"/>
      <c r="AF4" s="99" t="s">
        <v>83</v>
      </c>
      <c r="AG4" s="119" t="s">
        <v>91</v>
      </c>
      <c r="AH4" s="98"/>
      <c r="AI4" s="99" t="s">
        <v>83</v>
      </c>
      <c r="AJ4" s="119" t="s">
        <v>91</v>
      </c>
      <c r="AK4" s="99" t="s">
        <v>83</v>
      </c>
      <c r="AL4" s="119" t="s">
        <v>91</v>
      </c>
      <c r="AM4" s="98"/>
      <c r="AN4" s="99" t="s">
        <v>83</v>
      </c>
      <c r="AO4" s="119" t="s">
        <v>91</v>
      </c>
      <c r="AP4" s="99" t="s">
        <v>83</v>
      </c>
      <c r="AQ4" s="119" t="s">
        <v>91</v>
      </c>
      <c r="AR4" s="99" t="s">
        <v>83</v>
      </c>
      <c r="AS4" s="119" t="s">
        <v>91</v>
      </c>
      <c r="AT4" s="98"/>
      <c r="AU4" s="99" t="s">
        <v>83</v>
      </c>
      <c r="AV4" s="119" t="s">
        <v>91</v>
      </c>
      <c r="AW4" s="98"/>
      <c r="AX4" s="98"/>
      <c r="AY4" s="96" t="s">
        <v>83</v>
      </c>
      <c r="AZ4" s="97" t="s">
        <v>84</v>
      </c>
      <c r="BA4" s="92" t="s">
        <v>85</v>
      </c>
      <c r="BB4" s="98"/>
      <c r="BC4" s="96" t="s">
        <v>83</v>
      </c>
      <c r="BD4" s="97" t="s">
        <v>84</v>
      </c>
      <c r="BE4" s="92" t="s">
        <v>85</v>
      </c>
      <c r="BF4" s="96" t="s">
        <v>83</v>
      </c>
      <c r="BG4" s="97" t="s">
        <v>84</v>
      </c>
      <c r="BH4" s="92" t="s">
        <v>85</v>
      </c>
      <c r="BI4" s="96" t="s">
        <v>83</v>
      </c>
      <c r="BJ4" s="97" t="s">
        <v>84</v>
      </c>
      <c r="BK4" s="92" t="s">
        <v>85</v>
      </c>
      <c r="BL4" s="98"/>
      <c r="BM4" s="96" t="s">
        <v>83</v>
      </c>
      <c r="BN4" s="97" t="s">
        <v>84</v>
      </c>
      <c r="BO4" s="92" t="s">
        <v>85</v>
      </c>
      <c r="BP4" s="98"/>
      <c r="BQ4" s="100"/>
    </row>
    <row r="5" spans="2:69" ht="24" customHeight="1" x14ac:dyDescent="0.4">
      <c r="B5" s="103" t="s">
        <v>35</v>
      </c>
      <c r="C5" s="112" t="s">
        <v>72</v>
      </c>
      <c r="D5" s="43">
        <f>E5/100</f>
        <v>-2.63E-3</v>
      </c>
      <c r="E5" s="42">
        <f>-0.263</f>
        <v>-0.26300000000000001</v>
      </c>
      <c r="F5" s="44">
        <v>695.9</v>
      </c>
      <c r="G5" s="44">
        <v>941.1</v>
      </c>
      <c r="H5" s="45">
        <f t="shared" ref="H5:H24" si="0">F5-G5</f>
        <v>-245.20000000000005</v>
      </c>
      <c r="I5" s="45"/>
      <c r="J5" s="227">
        <f t="shared" ref="J5:J24" si="1">L5-K5</f>
        <v>54.500000000000007</v>
      </c>
      <c r="K5" s="226">
        <v>45.4</v>
      </c>
      <c r="L5" s="45">
        <v>99.9</v>
      </c>
      <c r="M5" s="230" t="s">
        <v>122</v>
      </c>
      <c r="N5" s="226">
        <v>8.3000000000000007</v>
      </c>
      <c r="O5" s="230" t="s">
        <v>122</v>
      </c>
      <c r="P5" s="45">
        <v>122.9</v>
      </c>
      <c r="Q5" s="529">
        <v>-23</v>
      </c>
      <c r="R5" s="532" t="s">
        <v>122</v>
      </c>
      <c r="S5" s="503" t="s">
        <v>122</v>
      </c>
      <c r="T5" s="562" t="s">
        <v>65</v>
      </c>
      <c r="U5" s="563" t="s">
        <v>122</v>
      </c>
      <c r="V5" s="195">
        <f t="shared" ref="V5:V25" si="2">X5*0.001</f>
        <v>526.21990000000005</v>
      </c>
      <c r="W5" s="46">
        <f t="shared" ref="W5:W26" si="3">V5/(1+D5)</f>
        <v>527.60750774537041</v>
      </c>
      <c r="X5" s="47">
        <v>526219.9</v>
      </c>
      <c r="Y5" s="46">
        <f t="shared" ref="Y5" si="4">AA5*0.001</f>
        <v>288.06110000000001</v>
      </c>
      <c r="Z5" s="46"/>
      <c r="AA5" s="47">
        <v>288061.09999999998</v>
      </c>
      <c r="AB5" s="24">
        <f t="shared" ref="AB5:AB26" si="5">AC5*0.001</f>
        <v>282.30690000000004</v>
      </c>
      <c r="AC5" s="47">
        <v>282306.90000000002</v>
      </c>
      <c r="AD5" s="47">
        <v>237324.9</v>
      </c>
      <c r="AE5" s="47">
        <v>23155.8</v>
      </c>
      <c r="AF5" s="46">
        <f t="shared" ref="AF5:AF26" si="6">AG5*0.001</f>
        <v>78.796300000000002</v>
      </c>
      <c r="AG5" s="47">
        <v>78796.3</v>
      </c>
      <c r="AH5" s="47">
        <v>772.6</v>
      </c>
      <c r="AI5" s="48">
        <f t="shared" ref="AI5" si="7">AJ5*0.001</f>
        <v>93.502399999999994</v>
      </c>
      <c r="AJ5" s="47">
        <v>93502.399999999994</v>
      </c>
      <c r="AK5" s="48">
        <f t="shared" ref="AI5:AK20" si="8">AL5*0.001</f>
        <v>32.4923</v>
      </c>
      <c r="AL5" s="47">
        <v>32492.3</v>
      </c>
      <c r="AM5" s="47">
        <v>-167.1</v>
      </c>
      <c r="AN5" s="49">
        <f t="shared" ref="AN5" si="9">AO5*0.001</f>
        <v>9.6066000000000003</v>
      </c>
      <c r="AO5" s="47">
        <v>9606.6</v>
      </c>
      <c r="AP5" s="49">
        <f t="shared" ref="AP5" si="10">AQ5*0.001</f>
        <v>61.576599999999999</v>
      </c>
      <c r="AQ5" s="47">
        <v>61576.6</v>
      </c>
      <c r="AR5" s="49">
        <f t="shared" ref="AR5:AR26" si="11">AS5*0.001</f>
        <v>51.97</v>
      </c>
      <c r="AS5" s="47">
        <v>51970</v>
      </c>
      <c r="AT5" s="47"/>
      <c r="AU5" s="49">
        <f t="shared" ref="AU5" si="12">AV5*0.001</f>
        <v>8.9082999999999988</v>
      </c>
      <c r="AV5" s="47">
        <v>8908.2999999999993</v>
      </c>
      <c r="AW5" s="47">
        <v>11718.2</v>
      </c>
      <c r="AX5" s="47">
        <v>2809.8</v>
      </c>
      <c r="AY5" s="46">
        <f t="shared" ref="AY5:AY26" si="13">BA5*0.001</f>
        <v>535.12819999999999</v>
      </c>
      <c r="AZ5" s="82">
        <f t="shared" ref="AZ5:AZ26" si="14">AY5/(1+$D5)</f>
        <v>536.53929835467284</v>
      </c>
      <c r="BA5" s="47">
        <v>535128.19999999995</v>
      </c>
      <c r="BB5" s="51"/>
      <c r="BC5" s="49">
        <f t="shared" ref="BC5:BC26" si="15">BE5*0.001</f>
        <v>516.61329999999998</v>
      </c>
      <c r="BD5" s="82">
        <f t="shared" ref="BD5:BD6" si="16">BC5/(1+$D5)</f>
        <v>517.97557576426004</v>
      </c>
      <c r="BE5" s="47">
        <v>516613.3</v>
      </c>
      <c r="BF5" s="50">
        <f t="shared" ref="BF5:BF26" si="17">BH5*0.001</f>
        <v>390.78579999999999</v>
      </c>
      <c r="BG5" s="82">
        <f t="shared" ref="BG5:BG26" si="18">BF5/(1+$D5)</f>
        <v>391.81627680800506</v>
      </c>
      <c r="BH5" s="47">
        <v>390785.8</v>
      </c>
      <c r="BI5" s="49">
        <f t="shared" ref="BI5" si="19">BK5*0.001</f>
        <v>125.8275</v>
      </c>
      <c r="BJ5" s="82">
        <f t="shared" ref="BJ5:BJ26" si="20">BI5/(1+$D5)</f>
        <v>126.15929895625496</v>
      </c>
      <c r="BK5" s="47">
        <v>125827.5</v>
      </c>
      <c r="BL5" s="51"/>
      <c r="BM5" s="49">
        <f t="shared" ref="BM5:BM26" si="21">BO5*0.001</f>
        <v>134.4443</v>
      </c>
      <c r="BN5" s="82">
        <f t="shared" ref="BN5:BN26" si="22">BM5/(1+$D5)</f>
        <v>134.79882089896427</v>
      </c>
      <c r="BO5" s="47">
        <v>134444.29999999999</v>
      </c>
      <c r="BP5" s="51"/>
      <c r="BQ5" s="52">
        <v>525614.4</v>
      </c>
    </row>
    <row r="6" spans="2:69" ht="24" customHeight="1" thickBot="1" x14ac:dyDescent="0.45">
      <c r="B6" s="120" t="s">
        <v>36</v>
      </c>
      <c r="C6" s="148" t="s">
        <v>72</v>
      </c>
      <c r="D6" s="121">
        <f t="shared" ref="D6:D26" si="23">E6/100</f>
        <v>-1E-4</v>
      </c>
      <c r="E6" s="122">
        <f>-0.01</f>
        <v>-0.01</v>
      </c>
      <c r="F6" s="123">
        <v>700.3</v>
      </c>
      <c r="G6" s="123">
        <v>976.9</v>
      </c>
      <c r="H6" s="149">
        <f t="shared" si="0"/>
        <v>-276.60000000000002</v>
      </c>
      <c r="I6" s="149">
        <f t="shared" ref="I6:I25" si="24">H6-H5</f>
        <v>-31.399999999999977</v>
      </c>
      <c r="J6" s="230">
        <f t="shared" si="1"/>
        <v>54.199999999999996</v>
      </c>
      <c r="K6" s="230">
        <v>48.1</v>
      </c>
      <c r="L6" s="149">
        <v>102.3</v>
      </c>
      <c r="M6" s="230" t="s">
        <v>122</v>
      </c>
      <c r="N6" s="230">
        <v>8.9</v>
      </c>
      <c r="O6" s="230" t="s">
        <v>122</v>
      </c>
      <c r="P6" s="149">
        <v>123.3</v>
      </c>
      <c r="Q6" s="530">
        <v>-21.1</v>
      </c>
      <c r="R6" s="564" t="s">
        <v>122</v>
      </c>
      <c r="S6" s="228" t="s">
        <v>122</v>
      </c>
      <c r="T6" s="565" t="s">
        <v>65</v>
      </c>
      <c r="U6" s="566" t="s">
        <v>122</v>
      </c>
      <c r="V6" s="196">
        <f t="shared" si="2"/>
        <v>529.63790000000006</v>
      </c>
      <c r="W6" s="124">
        <f t="shared" si="3"/>
        <v>529.69086908690872</v>
      </c>
      <c r="X6" s="125">
        <v>529637.9</v>
      </c>
      <c r="Y6" s="124">
        <f t="shared" ref="Y6" si="25">AA6*0.001</f>
        <v>289.85500000000002</v>
      </c>
      <c r="Z6" s="124">
        <f>Y6/(1+$D6)</f>
        <v>289.8839883988399</v>
      </c>
      <c r="AA6" s="125">
        <v>289855</v>
      </c>
      <c r="AB6" s="150">
        <f t="shared" si="5"/>
        <v>284.16570000000002</v>
      </c>
      <c r="AC6" s="125">
        <v>284165.7</v>
      </c>
      <c r="AD6" s="125">
        <v>238344.1</v>
      </c>
      <c r="AE6" s="125">
        <v>23773</v>
      </c>
      <c r="AF6" s="124">
        <f t="shared" si="6"/>
        <v>81.037899999999993</v>
      </c>
      <c r="AG6" s="125">
        <v>81037.899999999994</v>
      </c>
      <c r="AH6" s="125">
        <v>1440.4</v>
      </c>
      <c r="AI6" s="150">
        <f t="shared" si="8"/>
        <v>93.952300000000008</v>
      </c>
      <c r="AJ6" s="125">
        <v>93952.3</v>
      </c>
      <c r="AK6" s="150">
        <f t="shared" si="8"/>
        <v>30.019500000000001</v>
      </c>
      <c r="AL6" s="125">
        <v>30019.5</v>
      </c>
      <c r="AM6" s="125">
        <v>133.5</v>
      </c>
      <c r="AN6" s="151">
        <f t="shared" ref="AN6" si="26">AO6*0.001</f>
        <v>9.4262000000000015</v>
      </c>
      <c r="AO6" s="125">
        <v>9426.2000000000007</v>
      </c>
      <c r="AP6" s="151">
        <f t="shared" ref="AP6" si="27">AQ6*0.001</f>
        <v>68.504000000000005</v>
      </c>
      <c r="AQ6" s="125">
        <v>68504</v>
      </c>
      <c r="AR6" s="151">
        <f t="shared" si="11"/>
        <v>59.0777</v>
      </c>
      <c r="AS6" s="125">
        <v>59077.7</v>
      </c>
      <c r="AT6" s="125"/>
      <c r="AU6" s="151">
        <f t="shared" ref="AU6" si="28">AV6*0.001</f>
        <v>10.556600000000001</v>
      </c>
      <c r="AV6" s="125">
        <v>10556.6</v>
      </c>
      <c r="AW6" s="125">
        <v>13822.9</v>
      </c>
      <c r="AX6" s="125">
        <v>3266.3</v>
      </c>
      <c r="AY6" s="124">
        <f t="shared" si="13"/>
        <v>540.19450000000006</v>
      </c>
      <c r="AZ6" s="129">
        <f t="shared" si="14"/>
        <v>540.24852485248528</v>
      </c>
      <c r="BA6" s="125">
        <v>540194.5</v>
      </c>
      <c r="BB6" s="130"/>
      <c r="BC6" s="151">
        <f t="shared" si="15"/>
        <v>520.21159999999998</v>
      </c>
      <c r="BD6" s="129">
        <f t="shared" si="16"/>
        <v>520.26362636263627</v>
      </c>
      <c r="BE6" s="125">
        <v>520211.6</v>
      </c>
      <c r="BF6" s="152">
        <f t="shared" si="17"/>
        <v>396.10629999999998</v>
      </c>
      <c r="BG6" s="129">
        <f t="shared" si="18"/>
        <v>396.14591459145913</v>
      </c>
      <c r="BH6" s="125">
        <v>396106.3</v>
      </c>
      <c r="BI6" s="151">
        <f t="shared" ref="BI6" si="29">BK6*0.001</f>
        <v>124.1053</v>
      </c>
      <c r="BJ6" s="129">
        <f t="shared" si="20"/>
        <v>124.11771177117711</v>
      </c>
      <c r="BK6" s="125">
        <v>124105.3</v>
      </c>
      <c r="BL6" s="130"/>
      <c r="BM6" s="151">
        <f t="shared" si="21"/>
        <v>134.83029999999999</v>
      </c>
      <c r="BN6" s="129">
        <f t="shared" si="22"/>
        <v>134.84378437843785</v>
      </c>
      <c r="BO6" s="125">
        <v>134830.29999999999</v>
      </c>
      <c r="BP6" s="130"/>
      <c r="BQ6" s="131">
        <v>528063.9</v>
      </c>
    </row>
    <row r="7" spans="2:69" ht="24" customHeight="1" x14ac:dyDescent="0.4">
      <c r="B7" s="102" t="s">
        <v>37</v>
      </c>
      <c r="C7" s="153" t="s">
        <v>72</v>
      </c>
      <c r="D7" s="163">
        <f t="shared" si="23"/>
        <v>-2.8799999999999997E-3</v>
      </c>
      <c r="E7" s="42">
        <f>-0.288</f>
        <v>-0.28799999999999998</v>
      </c>
      <c r="F7" s="44">
        <v>691.4</v>
      </c>
      <c r="G7" s="44">
        <v>980.6</v>
      </c>
      <c r="H7" s="154">
        <f t="shared" si="0"/>
        <v>-289.20000000000005</v>
      </c>
      <c r="I7" s="154">
        <f t="shared" si="24"/>
        <v>-12.600000000000023</v>
      </c>
      <c r="J7" s="226">
        <f t="shared" si="1"/>
        <v>53.900000000000006</v>
      </c>
      <c r="K7" s="226">
        <v>52.3</v>
      </c>
      <c r="L7" s="154">
        <v>106.2</v>
      </c>
      <c r="M7" s="503" t="s">
        <v>122</v>
      </c>
      <c r="N7" s="226">
        <v>8</v>
      </c>
      <c r="O7" s="503" t="s">
        <v>122</v>
      </c>
      <c r="P7" s="154">
        <v>122.7</v>
      </c>
      <c r="Q7" s="515">
        <v>-16.5</v>
      </c>
      <c r="R7" s="532" t="s">
        <v>122</v>
      </c>
      <c r="S7" s="503" t="s">
        <v>122</v>
      </c>
      <c r="T7" s="537" t="s">
        <v>65</v>
      </c>
      <c r="U7" s="561" t="s">
        <v>65</v>
      </c>
      <c r="V7" s="478">
        <f t="shared" si="2"/>
        <v>534.10619999999994</v>
      </c>
      <c r="W7" s="46">
        <f t="shared" si="3"/>
        <v>535.6488687419768</v>
      </c>
      <c r="X7" s="47">
        <v>534106.19999999995</v>
      </c>
      <c r="Y7" s="155">
        <f t="shared" ref="Y7" si="30">AA7*0.001</f>
        <v>293.09159999999997</v>
      </c>
      <c r="Z7" s="46">
        <f t="shared" ref="Z7:Z26" si="31">Y7/(1+$D7)</f>
        <v>293.93814184852374</v>
      </c>
      <c r="AA7" s="47">
        <v>293091.59999999998</v>
      </c>
      <c r="AB7" s="156">
        <f t="shared" si="5"/>
        <v>287.2106</v>
      </c>
      <c r="AC7" s="47">
        <v>287210.59999999998</v>
      </c>
      <c r="AD7" s="47">
        <v>240501</v>
      </c>
      <c r="AE7" s="47">
        <v>23895.8</v>
      </c>
      <c r="AF7" s="155">
        <f t="shared" si="6"/>
        <v>87.00930000000001</v>
      </c>
      <c r="AG7" s="47">
        <v>87009.3</v>
      </c>
      <c r="AH7" s="47">
        <v>511.4</v>
      </c>
      <c r="AI7" s="156">
        <f t="shared" ref="AI7" si="32">AJ7*0.001</f>
        <v>94.481499999999997</v>
      </c>
      <c r="AJ7" s="47">
        <v>94481.5</v>
      </c>
      <c r="AK7" s="156">
        <f t="shared" si="8"/>
        <v>27.979099999999999</v>
      </c>
      <c r="AL7" s="47">
        <v>27979.1</v>
      </c>
      <c r="AM7" s="47">
        <v>21.5</v>
      </c>
      <c r="AN7" s="157">
        <f t="shared" ref="AN7" si="33">AO7*0.001</f>
        <v>7.1161000000000003</v>
      </c>
      <c r="AO7" s="47">
        <v>7116.1</v>
      </c>
      <c r="AP7" s="157">
        <f t="shared" ref="AP7" si="34">AQ7*0.001</f>
        <v>76.745899999999992</v>
      </c>
      <c r="AQ7" s="47">
        <v>76745.899999999994</v>
      </c>
      <c r="AR7" s="157">
        <f t="shared" si="11"/>
        <v>69.6297</v>
      </c>
      <c r="AS7" s="47">
        <v>69629.7</v>
      </c>
      <c r="AT7" s="47"/>
      <c r="AU7" s="157">
        <f t="shared" ref="AU7" si="35">AV7*0.001</f>
        <v>12.8794</v>
      </c>
      <c r="AV7" s="47">
        <v>12879.4</v>
      </c>
      <c r="AW7" s="47">
        <v>17381</v>
      </c>
      <c r="AX7" s="47">
        <v>4501.6000000000004</v>
      </c>
      <c r="AY7" s="155">
        <f t="shared" si="13"/>
        <v>546.98559999999998</v>
      </c>
      <c r="AZ7" s="82">
        <f t="shared" si="14"/>
        <v>548.56546854942235</v>
      </c>
      <c r="BA7" s="47">
        <v>546985.6</v>
      </c>
      <c r="BB7" s="51"/>
      <c r="BC7" s="157">
        <f t="shared" si="15"/>
        <v>526.99009999999998</v>
      </c>
      <c r="BD7" s="82">
        <f>BC7/(1+$D7)</f>
        <v>528.5122151797176</v>
      </c>
      <c r="BE7" s="47">
        <v>526990.1</v>
      </c>
      <c r="BF7" s="157">
        <f t="shared" si="17"/>
        <v>404.50799999999998</v>
      </c>
      <c r="BG7" s="82">
        <f t="shared" si="18"/>
        <v>405.67634788189986</v>
      </c>
      <c r="BH7" s="47">
        <v>404508</v>
      </c>
      <c r="BI7" s="157">
        <f t="shared" ref="BI7" si="36">BK7*0.001</f>
        <v>122.482</v>
      </c>
      <c r="BJ7" s="82">
        <f t="shared" si="20"/>
        <v>122.83576700898588</v>
      </c>
      <c r="BK7" s="47">
        <v>122482</v>
      </c>
      <c r="BL7" s="51"/>
      <c r="BM7" s="157">
        <f t="shared" si="21"/>
        <v>138.88410000000002</v>
      </c>
      <c r="BN7" s="82">
        <f t="shared" si="22"/>
        <v>139.28524149550708</v>
      </c>
      <c r="BO7" s="47">
        <v>138884.1</v>
      </c>
      <c r="BP7" s="51"/>
      <c r="BQ7" s="52">
        <v>533573.4</v>
      </c>
    </row>
    <row r="8" spans="2:69" ht="24" customHeight="1" x14ac:dyDescent="0.4">
      <c r="B8" s="104" t="s">
        <v>38</v>
      </c>
      <c r="C8" s="113" t="s">
        <v>70</v>
      </c>
      <c r="D8" s="164">
        <f t="shared" si="23"/>
        <v>2.5600000000000002E-3</v>
      </c>
      <c r="E8" s="36">
        <f>0.256</f>
        <v>0.25600000000000001</v>
      </c>
      <c r="F8" s="11">
        <v>703.9</v>
      </c>
      <c r="G8" s="11">
        <v>981.2</v>
      </c>
      <c r="H8" s="13">
        <f t="shared" si="0"/>
        <v>-277.30000000000007</v>
      </c>
      <c r="I8" s="13">
        <f t="shared" si="24"/>
        <v>11.899999999999977</v>
      </c>
      <c r="J8" s="227">
        <f t="shared" si="1"/>
        <v>53.300000000000004</v>
      </c>
      <c r="K8" s="227">
        <v>54.1</v>
      </c>
      <c r="L8" s="13">
        <v>107.4</v>
      </c>
      <c r="M8" s="230" t="s">
        <v>122</v>
      </c>
      <c r="N8" s="227">
        <v>7.8</v>
      </c>
      <c r="O8" s="230" t="s">
        <v>122</v>
      </c>
      <c r="P8" s="13">
        <v>122.2</v>
      </c>
      <c r="Q8" s="516">
        <v>-14.8</v>
      </c>
      <c r="R8" s="334">
        <v>243</v>
      </c>
      <c r="S8" s="335">
        <f>T8-R8</f>
        <v>288.70000000000005</v>
      </c>
      <c r="T8" s="538">
        <v>531.70000000000005</v>
      </c>
      <c r="U8" s="560" t="s">
        <v>131</v>
      </c>
      <c r="V8" s="479">
        <f t="shared" si="2"/>
        <v>537.25790000000006</v>
      </c>
      <c r="W8" s="17">
        <f t="shared" si="3"/>
        <v>535.88603175869787</v>
      </c>
      <c r="X8" s="6">
        <v>537257.9</v>
      </c>
      <c r="Y8" s="18">
        <f t="shared" ref="Y8" si="37">AA8*0.001</f>
        <v>294.63420000000002</v>
      </c>
      <c r="Z8" s="17">
        <f t="shared" si="31"/>
        <v>293.8818624321737</v>
      </c>
      <c r="AA8" s="6">
        <v>294634.2</v>
      </c>
      <c r="AB8" s="25">
        <f t="shared" si="5"/>
        <v>288.63850000000002</v>
      </c>
      <c r="AC8" s="6">
        <v>288638.5</v>
      </c>
      <c r="AD8" s="6">
        <v>241150.2</v>
      </c>
      <c r="AE8" s="6">
        <v>24221.599999999999</v>
      </c>
      <c r="AF8" s="18">
        <f t="shared" si="6"/>
        <v>89.0822</v>
      </c>
      <c r="AG8" s="6">
        <v>89082.2</v>
      </c>
      <c r="AH8" s="6">
        <v>925.8</v>
      </c>
      <c r="AI8" s="25">
        <f t="shared" ref="AI8" si="38">AJ8*0.001</f>
        <v>94.097899999999996</v>
      </c>
      <c r="AJ8" s="6">
        <v>94097.9</v>
      </c>
      <c r="AK8" s="25">
        <f t="shared" si="8"/>
        <v>26.5442</v>
      </c>
      <c r="AL8" s="6">
        <v>26544.2</v>
      </c>
      <c r="AM8" s="6">
        <v>-27.2</v>
      </c>
      <c r="AN8" s="30">
        <f t="shared" ref="AN8" si="39">AO8*0.001</f>
        <v>7.7793000000000001</v>
      </c>
      <c r="AO8" s="6">
        <v>7779.3</v>
      </c>
      <c r="AP8" s="30">
        <f t="shared" ref="AP8" si="40">AQ8*0.001</f>
        <v>85.966100000000012</v>
      </c>
      <c r="AQ8" s="6">
        <v>85966.1</v>
      </c>
      <c r="AR8" s="30">
        <f t="shared" si="11"/>
        <v>78.186800000000005</v>
      </c>
      <c r="AS8" s="6">
        <v>78186.8</v>
      </c>
      <c r="AT8" s="6"/>
      <c r="AU8" s="30">
        <f t="shared" ref="AU8" si="41">AV8*0.001</f>
        <v>15.0854</v>
      </c>
      <c r="AV8" s="6">
        <v>15085.4</v>
      </c>
      <c r="AW8" s="6">
        <v>21075.7</v>
      </c>
      <c r="AX8" s="6">
        <v>5990.3</v>
      </c>
      <c r="AY8" s="18">
        <f t="shared" si="13"/>
        <v>552.34330000000011</v>
      </c>
      <c r="AZ8" s="81">
        <f t="shared" si="14"/>
        <v>550.9329117459306</v>
      </c>
      <c r="BA8" s="6">
        <v>552343.30000000005</v>
      </c>
      <c r="BB8" s="5"/>
      <c r="BC8" s="30">
        <f t="shared" si="15"/>
        <v>529.47860000000003</v>
      </c>
      <c r="BD8" s="81">
        <f t="shared" ref="BD8:BD26" si="42">BC8/(1+$D8)</f>
        <v>528.12659591445902</v>
      </c>
      <c r="BE8" s="6">
        <v>529478.6</v>
      </c>
      <c r="BF8" s="30">
        <f t="shared" si="17"/>
        <v>408.86369999999999</v>
      </c>
      <c r="BG8" s="81">
        <f t="shared" si="18"/>
        <v>407.81968161506546</v>
      </c>
      <c r="BH8" s="6">
        <v>408863.7</v>
      </c>
      <c r="BI8" s="30">
        <f t="shared" ref="BI8" si="43">BK8*0.001</f>
        <v>120.6148</v>
      </c>
      <c r="BJ8" s="81">
        <f t="shared" si="20"/>
        <v>120.30681455473989</v>
      </c>
      <c r="BK8" s="6">
        <v>120614.8</v>
      </c>
      <c r="BL8" s="5"/>
      <c r="BM8" s="30">
        <f t="shared" si="21"/>
        <v>139.84800000000001</v>
      </c>
      <c r="BN8" s="81">
        <f t="shared" si="22"/>
        <v>139.49090328758382</v>
      </c>
      <c r="BO8" s="6">
        <v>139848</v>
      </c>
      <c r="BP8" s="5"/>
      <c r="BQ8" s="53">
        <v>536359.4</v>
      </c>
    </row>
    <row r="9" spans="2:69" ht="24" customHeight="1" x14ac:dyDescent="0.4">
      <c r="B9" s="104" t="s">
        <v>39</v>
      </c>
      <c r="C9" s="113" t="s">
        <v>73</v>
      </c>
      <c r="D9" s="164">
        <f t="shared" si="23"/>
        <v>4.6000000000000001E-4</v>
      </c>
      <c r="E9" s="36">
        <f>0.046</f>
        <v>4.5999999999999999E-2</v>
      </c>
      <c r="F9" s="11">
        <v>694.9</v>
      </c>
      <c r="G9" s="11">
        <v>977.8</v>
      </c>
      <c r="H9" s="13">
        <f t="shared" si="0"/>
        <v>-282.89999999999998</v>
      </c>
      <c r="I9" s="13">
        <f t="shared" si="24"/>
        <v>-5.5999999999999091</v>
      </c>
      <c r="J9" s="227">
        <f t="shared" si="1"/>
        <v>53.8</v>
      </c>
      <c r="K9" s="227">
        <v>52.7</v>
      </c>
      <c r="L9" s="13">
        <v>106.5</v>
      </c>
      <c r="M9" s="230" t="s">
        <v>122</v>
      </c>
      <c r="N9" s="227">
        <v>7.4</v>
      </c>
      <c r="O9" s="230" t="s">
        <v>122</v>
      </c>
      <c r="P9" s="13">
        <v>118.4</v>
      </c>
      <c r="Q9" s="516">
        <v>-11.9</v>
      </c>
      <c r="R9" s="334">
        <v>237</v>
      </c>
      <c r="S9" s="335">
        <f t="shared" ref="S9:S26" si="44">T9-R9</f>
        <v>304.39999999999998</v>
      </c>
      <c r="T9" s="538">
        <v>541.4</v>
      </c>
      <c r="U9" s="560">
        <f>T9-T8</f>
        <v>9.6999999999999318</v>
      </c>
      <c r="V9" s="479">
        <f t="shared" si="2"/>
        <v>538.4855</v>
      </c>
      <c r="W9" s="17">
        <f t="shared" si="3"/>
        <v>538.23791056114192</v>
      </c>
      <c r="X9" s="6">
        <v>538485.5</v>
      </c>
      <c r="Y9" s="18">
        <f t="shared" ref="Y9" si="45">AA9*0.001</f>
        <v>296.4323</v>
      </c>
      <c r="Z9" s="17">
        <f t="shared" si="31"/>
        <v>296.29600383823441</v>
      </c>
      <c r="AA9" s="6">
        <v>296432.3</v>
      </c>
      <c r="AB9" s="25">
        <f t="shared" si="5"/>
        <v>290.55410000000001</v>
      </c>
      <c r="AC9" s="6">
        <v>290554.09999999998</v>
      </c>
      <c r="AD9" s="6">
        <v>242268.4</v>
      </c>
      <c r="AE9" s="6">
        <v>21392.1</v>
      </c>
      <c r="AF9" s="18">
        <f t="shared" si="6"/>
        <v>88.517899999999997</v>
      </c>
      <c r="AG9" s="6">
        <v>88517.9</v>
      </c>
      <c r="AH9" s="6">
        <v>1813.5</v>
      </c>
      <c r="AI9" s="25">
        <f t="shared" ref="AI9" si="46">AJ9*0.001</f>
        <v>95.581800000000001</v>
      </c>
      <c r="AJ9" s="6">
        <v>95581.8</v>
      </c>
      <c r="AK9" s="25">
        <f t="shared" si="8"/>
        <v>25.811599999999999</v>
      </c>
      <c r="AL9" s="6">
        <v>25811.599999999999</v>
      </c>
      <c r="AM9" s="6">
        <v>103</v>
      </c>
      <c r="AN9" s="30">
        <f t="shared" ref="AN9" si="47">AO9*0.001</f>
        <v>8.8332999999999995</v>
      </c>
      <c r="AO9" s="6">
        <v>8833.2999999999993</v>
      </c>
      <c r="AP9" s="30">
        <f t="shared" ref="AP9" si="48">AQ9*0.001</f>
        <v>94.602000000000004</v>
      </c>
      <c r="AQ9" s="6">
        <v>94602</v>
      </c>
      <c r="AR9" s="30">
        <f t="shared" si="11"/>
        <v>85.768799999999999</v>
      </c>
      <c r="AS9" s="6">
        <v>85768.8</v>
      </c>
      <c r="AT9" s="6"/>
      <c r="AU9" s="30">
        <f t="shared" ref="AU9" si="49">AV9*0.001</f>
        <v>16.573599999999999</v>
      </c>
      <c r="AV9" s="6">
        <v>16573.599999999999</v>
      </c>
      <c r="AW9" s="6">
        <v>23391.200000000001</v>
      </c>
      <c r="AX9" s="6">
        <v>6817.6</v>
      </c>
      <c r="AY9" s="18">
        <f t="shared" si="13"/>
        <v>555.05909999999994</v>
      </c>
      <c r="AZ9" s="81">
        <f t="shared" si="14"/>
        <v>554.80389021050314</v>
      </c>
      <c r="BA9" s="6">
        <v>555059.1</v>
      </c>
      <c r="BB9" s="5"/>
      <c r="BC9" s="30">
        <f t="shared" si="15"/>
        <v>529.65219999999999</v>
      </c>
      <c r="BD9" s="81">
        <f t="shared" si="42"/>
        <v>529.40867201087508</v>
      </c>
      <c r="BE9" s="6">
        <v>529652.19999999995</v>
      </c>
      <c r="BF9" s="30">
        <f t="shared" si="17"/>
        <v>408.1558</v>
      </c>
      <c r="BG9" s="81">
        <f t="shared" si="18"/>
        <v>407.96813465805735</v>
      </c>
      <c r="BH9" s="6">
        <v>408155.8</v>
      </c>
      <c r="BI9" s="30">
        <f t="shared" ref="BI9" si="50">BK9*0.001</f>
        <v>121.49639999999999</v>
      </c>
      <c r="BJ9" s="81">
        <f t="shared" si="20"/>
        <v>121.44053735281771</v>
      </c>
      <c r="BK9" s="6">
        <v>121496.4</v>
      </c>
      <c r="BL9" s="5"/>
      <c r="BM9" s="30">
        <f t="shared" si="21"/>
        <v>135.72170000000003</v>
      </c>
      <c r="BN9" s="81">
        <f t="shared" si="22"/>
        <v>135.65929672350723</v>
      </c>
      <c r="BO9" s="6">
        <v>135721.70000000001</v>
      </c>
      <c r="BP9" s="5"/>
      <c r="BQ9" s="53">
        <v>536569</v>
      </c>
    </row>
    <row r="10" spans="2:69" ht="24" customHeight="1" thickBot="1" x14ac:dyDescent="0.45">
      <c r="B10" s="105" t="s">
        <v>40</v>
      </c>
      <c r="C10" s="158" t="s">
        <v>74</v>
      </c>
      <c r="D10" s="165">
        <f t="shared" si="23"/>
        <v>1.3819999999999999E-2</v>
      </c>
      <c r="E10" s="54">
        <v>1.3819999999999999</v>
      </c>
      <c r="F10" s="55">
        <v>664.8</v>
      </c>
      <c r="G10" s="55">
        <v>982.2</v>
      </c>
      <c r="H10" s="159">
        <f t="shared" si="0"/>
        <v>-317.40000000000009</v>
      </c>
      <c r="I10" s="159">
        <f t="shared" si="24"/>
        <v>-34.500000000000114</v>
      </c>
      <c r="J10" s="228">
        <f t="shared" si="1"/>
        <v>52.400000000000006</v>
      </c>
      <c r="K10" s="228">
        <v>45.8</v>
      </c>
      <c r="L10" s="159">
        <v>98.2</v>
      </c>
      <c r="M10" s="228" t="s">
        <v>122</v>
      </c>
      <c r="N10" s="228">
        <v>7.5</v>
      </c>
      <c r="O10" s="228" t="s">
        <v>122</v>
      </c>
      <c r="P10" s="159">
        <v>124</v>
      </c>
      <c r="Q10" s="517">
        <v>-25.8</v>
      </c>
      <c r="R10" s="337">
        <v>225</v>
      </c>
      <c r="S10" s="338">
        <f t="shared" si="44"/>
        <v>320.89999999999998</v>
      </c>
      <c r="T10" s="539">
        <v>545.9</v>
      </c>
      <c r="U10" s="567">
        <f t="shared" ref="U10:U26" si="51">T10-T9</f>
        <v>4.5</v>
      </c>
      <c r="V10" s="480">
        <f t="shared" si="2"/>
        <v>516.17489999999998</v>
      </c>
      <c r="W10" s="80">
        <f t="shared" si="3"/>
        <v>509.13860448600343</v>
      </c>
      <c r="X10" s="57">
        <v>516174.9</v>
      </c>
      <c r="Y10" s="160">
        <f t="shared" ref="Y10" si="52">AA10*0.001</f>
        <v>290.69570000000004</v>
      </c>
      <c r="Z10" s="80">
        <f t="shared" si="31"/>
        <v>286.73304925923742</v>
      </c>
      <c r="AA10" s="57">
        <v>290695.7</v>
      </c>
      <c r="AB10" s="161">
        <f t="shared" si="5"/>
        <v>284.91559999999998</v>
      </c>
      <c r="AC10" s="57">
        <v>284915.59999999998</v>
      </c>
      <c r="AD10" s="57">
        <v>235943.5</v>
      </c>
      <c r="AE10" s="57">
        <v>21332.5</v>
      </c>
      <c r="AF10" s="160">
        <f t="shared" si="6"/>
        <v>83.4953</v>
      </c>
      <c r="AG10" s="57">
        <v>83495.3</v>
      </c>
      <c r="AH10" s="57">
        <v>1487.6</v>
      </c>
      <c r="AI10" s="161">
        <f t="shared" ref="AI10" si="53">AJ10*0.001</f>
        <v>94.893300000000011</v>
      </c>
      <c r="AJ10" s="57">
        <v>94893.3</v>
      </c>
      <c r="AK10" s="161">
        <f t="shared" si="8"/>
        <v>25.2395</v>
      </c>
      <c r="AL10" s="57">
        <v>25239.5</v>
      </c>
      <c r="AM10" s="57">
        <v>-22</v>
      </c>
      <c r="AN10" s="162">
        <f t="shared" ref="AN10" si="54">AO10*0.001</f>
        <v>-0.94710000000000005</v>
      </c>
      <c r="AO10" s="57">
        <v>-947.1</v>
      </c>
      <c r="AP10" s="162">
        <f t="shared" ref="AP10" si="55">AQ10*0.001</f>
        <v>80.651200000000003</v>
      </c>
      <c r="AQ10" s="57">
        <v>80651.199999999997</v>
      </c>
      <c r="AR10" s="162">
        <f t="shared" si="11"/>
        <v>81.598300000000009</v>
      </c>
      <c r="AS10" s="57">
        <v>81598.3</v>
      </c>
      <c r="AT10" s="57"/>
      <c r="AU10" s="162">
        <f t="shared" ref="AU10" si="56">AV10*0.001</f>
        <v>12.681600000000001</v>
      </c>
      <c r="AV10" s="57">
        <v>12681.6</v>
      </c>
      <c r="AW10" s="57">
        <v>18111.599999999999</v>
      </c>
      <c r="AX10" s="57">
        <v>5430</v>
      </c>
      <c r="AY10" s="160">
        <f t="shared" si="13"/>
        <v>528.85649999999998</v>
      </c>
      <c r="AZ10" s="83">
        <f t="shared" si="14"/>
        <v>521.64733384624492</v>
      </c>
      <c r="BA10" s="57">
        <v>528856.5</v>
      </c>
      <c r="BB10" s="61"/>
      <c r="BC10" s="162">
        <f t="shared" si="15"/>
        <v>517.12189999999998</v>
      </c>
      <c r="BD10" s="83">
        <f t="shared" si="42"/>
        <v>510.07269535025944</v>
      </c>
      <c r="BE10" s="57">
        <v>517121.9</v>
      </c>
      <c r="BF10" s="162">
        <f t="shared" si="17"/>
        <v>397.01120000000003</v>
      </c>
      <c r="BG10" s="83">
        <f t="shared" si="18"/>
        <v>391.59929770570716</v>
      </c>
      <c r="BH10" s="57">
        <v>397011.20000000001</v>
      </c>
      <c r="BI10" s="162">
        <f t="shared" ref="BI10" si="57">BK10*0.001</f>
        <v>120.11080000000001</v>
      </c>
      <c r="BJ10" s="83">
        <f t="shared" si="20"/>
        <v>118.47349628139119</v>
      </c>
      <c r="BK10" s="57">
        <v>120110.8</v>
      </c>
      <c r="BL10" s="61"/>
      <c r="BM10" s="162">
        <f t="shared" si="21"/>
        <v>130.06730000000002</v>
      </c>
      <c r="BN10" s="83">
        <f t="shared" si="22"/>
        <v>128.29427314513427</v>
      </c>
      <c r="BO10" s="57">
        <v>130067.3</v>
      </c>
      <c r="BP10" s="61"/>
      <c r="BQ10" s="62">
        <v>514709.3</v>
      </c>
    </row>
    <row r="11" spans="2:69" ht="24" customHeight="1" x14ac:dyDescent="0.4">
      <c r="B11" s="102" t="s">
        <v>41</v>
      </c>
      <c r="C11" s="138" t="s">
        <v>75</v>
      </c>
      <c r="D11" s="166">
        <f t="shared" si="23"/>
        <v>-1.3309999999999999E-2</v>
      </c>
      <c r="E11" s="42">
        <v>-1.331</v>
      </c>
      <c r="F11" s="44">
        <v>647</v>
      </c>
      <c r="G11" s="44">
        <v>1019</v>
      </c>
      <c r="H11" s="139">
        <f t="shared" si="0"/>
        <v>-372</v>
      </c>
      <c r="I11" s="174">
        <f t="shared" si="24"/>
        <v>-54.599999999999909</v>
      </c>
      <c r="J11" s="226">
        <f t="shared" si="1"/>
        <v>47</v>
      </c>
      <c r="K11" s="226">
        <v>40.200000000000003</v>
      </c>
      <c r="L11" s="139">
        <v>87.2</v>
      </c>
      <c r="M11" s="503" t="s">
        <v>122</v>
      </c>
      <c r="N11" s="226">
        <v>8.8000000000000007</v>
      </c>
      <c r="O11" s="503" t="s">
        <v>122</v>
      </c>
      <c r="P11" s="139">
        <v>135.80000000000001</v>
      </c>
      <c r="Q11" s="518">
        <v>-48.6</v>
      </c>
      <c r="R11" s="331">
        <v>238</v>
      </c>
      <c r="S11" s="332">
        <f t="shared" si="44"/>
        <v>355.9</v>
      </c>
      <c r="T11" s="540">
        <v>593.9</v>
      </c>
      <c r="U11" s="550">
        <f t="shared" si="51"/>
        <v>48</v>
      </c>
      <c r="V11" s="481">
        <f t="shared" si="2"/>
        <v>497.36420000000004</v>
      </c>
      <c r="W11" s="46">
        <f t="shared" si="3"/>
        <v>504.0734171827018</v>
      </c>
      <c r="X11" s="47">
        <v>497364.2</v>
      </c>
      <c r="Y11" s="140">
        <f t="shared" ref="Y11" si="58">AA11*0.001</f>
        <v>285.77959999999996</v>
      </c>
      <c r="Z11" s="46">
        <f t="shared" si="31"/>
        <v>289.6346370187191</v>
      </c>
      <c r="AA11" s="47">
        <v>285779.59999999998</v>
      </c>
      <c r="AB11" s="141">
        <f t="shared" si="5"/>
        <v>279.94229999999999</v>
      </c>
      <c r="AC11" s="47">
        <v>279942.3</v>
      </c>
      <c r="AD11" s="47">
        <v>230760.8</v>
      </c>
      <c r="AE11" s="47">
        <v>16501.2</v>
      </c>
      <c r="AF11" s="175">
        <f t="shared" si="6"/>
        <v>71.813199999999995</v>
      </c>
      <c r="AG11" s="47">
        <v>71813.2</v>
      </c>
      <c r="AH11" s="47">
        <v>-4580.8999999999996</v>
      </c>
      <c r="AI11" s="141">
        <f t="shared" ref="AI11" si="59">AJ11*0.001</f>
        <v>96.07589999999999</v>
      </c>
      <c r="AJ11" s="47">
        <v>96075.9</v>
      </c>
      <c r="AK11" s="141">
        <f t="shared" si="8"/>
        <v>26.7225</v>
      </c>
      <c r="AL11" s="47">
        <v>26722.5</v>
      </c>
      <c r="AM11" s="47">
        <v>53.7</v>
      </c>
      <c r="AN11" s="142">
        <f t="shared" ref="AN11" si="60">AO11*0.001</f>
        <v>4.9989999999999997</v>
      </c>
      <c r="AO11" s="47">
        <v>4999</v>
      </c>
      <c r="AP11" s="142">
        <f t="shared" ref="AP11" si="61">AQ11*0.001</f>
        <v>66.348800000000011</v>
      </c>
      <c r="AQ11" s="47">
        <v>66348.800000000003</v>
      </c>
      <c r="AR11" s="142">
        <f t="shared" si="11"/>
        <v>61.349800000000002</v>
      </c>
      <c r="AS11" s="47">
        <v>61349.8</v>
      </c>
      <c r="AT11" s="47"/>
      <c r="AU11" s="142">
        <f t="shared" ref="AU11" si="62">AV11*0.001</f>
        <v>12.804</v>
      </c>
      <c r="AV11" s="47">
        <v>12804</v>
      </c>
      <c r="AW11" s="47">
        <v>16629.400000000001</v>
      </c>
      <c r="AX11" s="47">
        <v>3825.4</v>
      </c>
      <c r="AY11" s="175">
        <f t="shared" si="13"/>
        <v>510.16820000000001</v>
      </c>
      <c r="AZ11" s="82">
        <f t="shared" si="14"/>
        <v>517.05013732783345</v>
      </c>
      <c r="BA11" s="47">
        <v>510168.2</v>
      </c>
      <c r="BB11" s="51"/>
      <c r="BC11" s="142">
        <f t="shared" si="15"/>
        <v>492.36520000000002</v>
      </c>
      <c r="BD11" s="82">
        <f t="shared" si="42"/>
        <v>499.00698294297098</v>
      </c>
      <c r="BE11" s="47">
        <v>492365.2</v>
      </c>
      <c r="BF11" s="142">
        <f t="shared" si="17"/>
        <v>369.51310000000001</v>
      </c>
      <c r="BG11" s="82">
        <f t="shared" si="18"/>
        <v>374.49766390659681</v>
      </c>
      <c r="BH11" s="47">
        <v>369513.1</v>
      </c>
      <c r="BI11" s="142">
        <f t="shared" ref="BI11" si="63">BK11*0.001</f>
        <v>122.8522</v>
      </c>
      <c r="BJ11" s="82">
        <f t="shared" si="20"/>
        <v>124.50942038532872</v>
      </c>
      <c r="BK11" s="47">
        <v>122852.2</v>
      </c>
      <c r="BL11" s="51"/>
      <c r="BM11" s="142">
        <f t="shared" si="21"/>
        <v>115.03700000000001</v>
      </c>
      <c r="BN11" s="82">
        <f t="shared" si="22"/>
        <v>116.58879688656013</v>
      </c>
      <c r="BO11" s="47">
        <v>115037</v>
      </c>
      <c r="BP11" s="51"/>
      <c r="BQ11" s="52">
        <v>501891.4</v>
      </c>
    </row>
    <row r="12" spans="2:69" ht="24" customHeight="1" x14ac:dyDescent="0.4">
      <c r="B12" s="104" t="s">
        <v>42</v>
      </c>
      <c r="C12" s="114" t="s">
        <v>76</v>
      </c>
      <c r="D12" s="167">
        <f t="shared" si="23"/>
        <v>-7.4199999999999995E-3</v>
      </c>
      <c r="E12" s="36">
        <v>-0.74199999999999999</v>
      </c>
      <c r="F12" s="11">
        <v>625.1</v>
      </c>
      <c r="G12" s="11">
        <v>1042.9000000000001</v>
      </c>
      <c r="H12" s="14">
        <f t="shared" si="0"/>
        <v>-417.80000000000007</v>
      </c>
      <c r="I12" s="85">
        <f t="shared" si="24"/>
        <v>-45.800000000000068</v>
      </c>
      <c r="J12" s="227">
        <f t="shared" si="1"/>
        <v>48.5</v>
      </c>
      <c r="K12" s="227">
        <v>43.7</v>
      </c>
      <c r="L12" s="14">
        <v>92.2</v>
      </c>
      <c r="M12" s="230" t="s">
        <v>122</v>
      </c>
      <c r="N12" s="227">
        <v>6.4</v>
      </c>
      <c r="O12" s="230" t="s">
        <v>122</v>
      </c>
      <c r="P12" s="14">
        <v>133.80000000000001</v>
      </c>
      <c r="Q12" s="519">
        <v>-41.7</v>
      </c>
      <c r="R12" s="334">
        <v>246</v>
      </c>
      <c r="S12" s="335">
        <f t="shared" si="44"/>
        <v>390.29999999999995</v>
      </c>
      <c r="T12" s="541">
        <v>636.29999999999995</v>
      </c>
      <c r="U12" s="551">
        <f t="shared" si="51"/>
        <v>42.399999999999977</v>
      </c>
      <c r="V12" s="482">
        <f t="shared" si="2"/>
        <v>504.87370000000004</v>
      </c>
      <c r="W12" s="17">
        <f t="shared" si="3"/>
        <v>508.64786717443434</v>
      </c>
      <c r="X12" s="6">
        <v>504873.7</v>
      </c>
      <c r="Y12" s="19">
        <f t="shared" ref="Y12" si="64">AA12*0.001</f>
        <v>286.11020000000002</v>
      </c>
      <c r="Z12" s="17">
        <f t="shared" si="31"/>
        <v>288.24900763666409</v>
      </c>
      <c r="AA12" s="6">
        <v>286110.2</v>
      </c>
      <c r="AB12" s="26">
        <f t="shared" si="5"/>
        <v>280.12380000000002</v>
      </c>
      <c r="AC12" s="6">
        <v>280123.8</v>
      </c>
      <c r="AD12" s="6">
        <v>230794.1</v>
      </c>
      <c r="AE12" s="6">
        <v>17239.7</v>
      </c>
      <c r="AF12" s="176">
        <f t="shared" si="6"/>
        <v>72.5398</v>
      </c>
      <c r="AG12" s="6">
        <v>72539.8</v>
      </c>
      <c r="AH12" s="6">
        <v>1105.8</v>
      </c>
      <c r="AI12" s="26">
        <f t="shared" ref="AI12" si="65">AJ12*0.001</f>
        <v>97.753900000000002</v>
      </c>
      <c r="AJ12" s="6">
        <v>97753.9</v>
      </c>
      <c r="AK12" s="26">
        <f t="shared" si="8"/>
        <v>24.8018</v>
      </c>
      <c r="AL12" s="6">
        <v>24801.8</v>
      </c>
      <c r="AM12" s="6">
        <v>-58</v>
      </c>
      <c r="AN12" s="31">
        <f t="shared" ref="AN12" si="66">AO12*0.001</f>
        <v>5.3805000000000005</v>
      </c>
      <c r="AO12" s="6">
        <v>5380.5</v>
      </c>
      <c r="AP12" s="31">
        <f t="shared" ref="AP12" si="67">AQ12*0.001</f>
        <v>76.081600000000009</v>
      </c>
      <c r="AQ12" s="6">
        <v>76081.600000000006</v>
      </c>
      <c r="AR12" s="31">
        <f t="shared" si="11"/>
        <v>70.701100000000011</v>
      </c>
      <c r="AS12" s="6">
        <v>70701.100000000006</v>
      </c>
      <c r="AT12" s="6"/>
      <c r="AU12" s="31">
        <f t="shared" ref="AU12" si="68">AV12*0.001</f>
        <v>13.7875</v>
      </c>
      <c r="AV12" s="6">
        <v>13787.5</v>
      </c>
      <c r="AW12" s="6">
        <v>18014.7</v>
      </c>
      <c r="AX12" s="6">
        <v>4227.2</v>
      </c>
      <c r="AY12" s="176">
        <f t="shared" si="13"/>
        <v>518.66129999999998</v>
      </c>
      <c r="AZ12" s="81">
        <f t="shared" si="14"/>
        <v>522.53853593664996</v>
      </c>
      <c r="BA12" s="6">
        <v>518661.3</v>
      </c>
      <c r="BB12" s="5"/>
      <c r="BC12" s="31">
        <f t="shared" si="15"/>
        <v>499.49329999999998</v>
      </c>
      <c r="BD12" s="81">
        <f t="shared" si="42"/>
        <v>503.2272461665558</v>
      </c>
      <c r="BE12" s="6">
        <v>499493.3</v>
      </c>
      <c r="BF12" s="31">
        <f t="shared" si="17"/>
        <v>376.99549999999999</v>
      </c>
      <c r="BG12" s="81">
        <f t="shared" si="18"/>
        <v>379.8137177859719</v>
      </c>
      <c r="BH12" s="6">
        <v>376995.5</v>
      </c>
      <c r="BI12" s="31">
        <f t="shared" ref="BI12" si="69">BK12*0.001</f>
        <v>122.49769999999999</v>
      </c>
      <c r="BJ12" s="81">
        <f t="shared" si="20"/>
        <v>123.41342763303713</v>
      </c>
      <c r="BK12" s="6">
        <v>122497.7</v>
      </c>
      <c r="BL12" s="5"/>
      <c r="BM12" s="31">
        <f t="shared" si="21"/>
        <v>114.5813</v>
      </c>
      <c r="BN12" s="81">
        <f t="shared" si="22"/>
        <v>115.43784883838079</v>
      </c>
      <c r="BO12" s="6">
        <v>114581.3</v>
      </c>
      <c r="BP12" s="5"/>
      <c r="BQ12" s="53">
        <v>503825.9</v>
      </c>
    </row>
    <row r="13" spans="2:69" ht="24" customHeight="1" x14ac:dyDescent="0.4">
      <c r="B13" s="104" t="s">
        <v>43</v>
      </c>
      <c r="C13" s="114" t="s">
        <v>77</v>
      </c>
      <c r="D13" s="167">
        <f t="shared" si="23"/>
        <v>-2.7700000000000003E-3</v>
      </c>
      <c r="E13" s="36">
        <v>-0.27700000000000002</v>
      </c>
      <c r="F13" s="11">
        <v>628.9</v>
      </c>
      <c r="G13" s="11">
        <v>1088.2</v>
      </c>
      <c r="H13" s="14">
        <f t="shared" si="0"/>
        <v>-459.30000000000007</v>
      </c>
      <c r="I13" s="85">
        <f t="shared" si="24"/>
        <v>-41.5</v>
      </c>
      <c r="J13" s="227">
        <f t="shared" si="1"/>
        <v>50.5</v>
      </c>
      <c r="K13" s="227">
        <v>45.2</v>
      </c>
      <c r="L13" s="14">
        <v>95.7</v>
      </c>
      <c r="M13" s="227">
        <v>72.7</v>
      </c>
      <c r="N13" s="227">
        <v>5.3</v>
      </c>
      <c r="O13" s="227">
        <f>P13-M13-N13</f>
        <v>61.099999999999994</v>
      </c>
      <c r="P13" s="14">
        <v>139.1</v>
      </c>
      <c r="Q13" s="519">
        <v>-43.4</v>
      </c>
      <c r="R13" s="334">
        <v>248</v>
      </c>
      <c r="S13" s="335">
        <f t="shared" si="44"/>
        <v>421.79999999999995</v>
      </c>
      <c r="T13" s="541">
        <v>669.8</v>
      </c>
      <c r="U13" s="551">
        <f t="shared" si="51"/>
        <v>33.5</v>
      </c>
      <c r="V13" s="482">
        <f t="shared" si="2"/>
        <v>500.0462</v>
      </c>
      <c r="W13" s="17">
        <f t="shared" si="3"/>
        <v>501.4351754359576</v>
      </c>
      <c r="X13" s="6">
        <v>500046.2</v>
      </c>
      <c r="Y13" s="19">
        <f t="shared" ref="Y13" si="70">AA13*0.001</f>
        <v>286.94580000000002</v>
      </c>
      <c r="Z13" s="17">
        <f t="shared" si="31"/>
        <v>287.74284768809605</v>
      </c>
      <c r="AA13" s="6">
        <v>286945.8</v>
      </c>
      <c r="AB13" s="26">
        <f t="shared" si="5"/>
        <v>280.404</v>
      </c>
      <c r="AC13" s="6">
        <v>280404</v>
      </c>
      <c r="AD13" s="6">
        <v>231119.6</v>
      </c>
      <c r="AE13" s="6">
        <v>17986.7</v>
      </c>
      <c r="AF13" s="176">
        <f t="shared" si="6"/>
        <v>74.920100000000005</v>
      </c>
      <c r="AG13" s="6">
        <v>74920.100000000006</v>
      </c>
      <c r="AH13" s="6">
        <v>1600.5</v>
      </c>
      <c r="AI13" s="26">
        <f t="shared" ref="AI13" si="71">AJ13*0.001</f>
        <v>99.4358</v>
      </c>
      <c r="AJ13" s="6">
        <v>99435.8</v>
      </c>
      <c r="AK13" s="26">
        <f t="shared" si="8"/>
        <v>24.294700000000002</v>
      </c>
      <c r="AL13" s="6">
        <v>24294.7</v>
      </c>
      <c r="AM13" s="6">
        <v>32</v>
      </c>
      <c r="AN13" s="31">
        <f t="shared" ref="AN13" si="72">AO13*0.001</f>
        <v>-5.1693999999999996</v>
      </c>
      <c r="AO13" s="6">
        <v>-5169.3999999999996</v>
      </c>
      <c r="AP13" s="31">
        <f t="shared" ref="AP13" si="73">AQ13*0.001</f>
        <v>73.252300000000005</v>
      </c>
      <c r="AQ13" s="6">
        <v>73252.3</v>
      </c>
      <c r="AR13" s="31">
        <f t="shared" si="11"/>
        <v>78.421700000000001</v>
      </c>
      <c r="AS13" s="6">
        <v>78421.7</v>
      </c>
      <c r="AT13" s="6"/>
      <c r="AU13" s="31">
        <f t="shared" ref="AU13" si="74">AV13*0.001</f>
        <v>14.148100000000001</v>
      </c>
      <c r="AV13" s="6">
        <v>14148.1</v>
      </c>
      <c r="AW13" s="6">
        <v>18238.8</v>
      </c>
      <c r="AX13" s="6">
        <v>4090.7</v>
      </c>
      <c r="AY13" s="176">
        <f t="shared" si="13"/>
        <v>514.1943</v>
      </c>
      <c r="AZ13" s="81">
        <f t="shared" si="14"/>
        <v>515.62257453145219</v>
      </c>
      <c r="BA13" s="6">
        <v>514194.3</v>
      </c>
      <c r="BB13" s="5"/>
      <c r="BC13" s="31">
        <f t="shared" si="15"/>
        <v>505.21559999999999</v>
      </c>
      <c r="BD13" s="81">
        <f t="shared" si="42"/>
        <v>506.61893444842212</v>
      </c>
      <c r="BE13" s="6">
        <v>505215.6</v>
      </c>
      <c r="BF13" s="31">
        <f t="shared" si="17"/>
        <v>381.45310000000001</v>
      </c>
      <c r="BG13" s="81">
        <f t="shared" si="18"/>
        <v>382.51266006838944</v>
      </c>
      <c r="BH13" s="6">
        <v>381453.1</v>
      </c>
      <c r="BI13" s="31">
        <f t="shared" ref="BI13" si="75">BK13*0.001</f>
        <v>123.7625</v>
      </c>
      <c r="BJ13" s="81">
        <f t="shared" si="20"/>
        <v>124.1062743800327</v>
      </c>
      <c r="BK13" s="6">
        <v>123762.5</v>
      </c>
      <c r="BL13" s="5"/>
      <c r="BM13" s="31">
        <f t="shared" si="21"/>
        <v>117.2015</v>
      </c>
      <c r="BN13" s="81">
        <f t="shared" si="22"/>
        <v>117.52704992830139</v>
      </c>
      <c r="BO13" s="6">
        <v>117201.5</v>
      </c>
      <c r="BP13" s="5"/>
      <c r="BQ13" s="53">
        <v>498413.8</v>
      </c>
    </row>
    <row r="14" spans="2:69" ht="24" customHeight="1" thickBot="1" x14ac:dyDescent="0.45">
      <c r="B14" s="105" t="s">
        <v>44</v>
      </c>
      <c r="C14" s="143" t="s">
        <v>78</v>
      </c>
      <c r="D14" s="168">
        <f t="shared" si="23"/>
        <v>-4.8999999999999998E-4</v>
      </c>
      <c r="E14" s="54">
        <v>-4.9000000000000002E-2</v>
      </c>
      <c r="F14" s="55">
        <v>640.20000000000005</v>
      </c>
      <c r="G14" s="55">
        <v>1117.2</v>
      </c>
      <c r="H14" s="144">
        <f t="shared" si="0"/>
        <v>-477</v>
      </c>
      <c r="I14" s="144">
        <f t="shared" si="24"/>
        <v>-17.699999999999932</v>
      </c>
      <c r="J14" s="228">
        <f t="shared" si="1"/>
        <v>51.3</v>
      </c>
      <c r="K14" s="228">
        <v>47</v>
      </c>
      <c r="L14" s="144">
        <v>98.3</v>
      </c>
      <c r="M14" s="228">
        <v>73.7</v>
      </c>
      <c r="N14" s="228">
        <v>7</v>
      </c>
      <c r="O14" s="228">
        <f t="shared" ref="O14:O24" si="76">P14-M14-N14</f>
        <v>57.2</v>
      </c>
      <c r="P14" s="144">
        <v>137.9</v>
      </c>
      <c r="Q14" s="520">
        <v>-39.5</v>
      </c>
      <c r="R14" s="337">
        <v>250</v>
      </c>
      <c r="S14" s="338">
        <f t="shared" si="44"/>
        <v>455</v>
      </c>
      <c r="T14" s="542">
        <v>705</v>
      </c>
      <c r="U14" s="552">
        <f t="shared" si="51"/>
        <v>35.200000000000045</v>
      </c>
      <c r="V14" s="483">
        <f t="shared" si="2"/>
        <v>499.42059999999998</v>
      </c>
      <c r="W14" s="80">
        <f t="shared" si="3"/>
        <v>499.66543606367117</v>
      </c>
      <c r="X14" s="57">
        <v>499420.6</v>
      </c>
      <c r="Y14" s="145">
        <f t="shared" ref="Y14" si="77">AA14*0.001</f>
        <v>289.47710000000001</v>
      </c>
      <c r="Z14" s="80">
        <f t="shared" si="31"/>
        <v>289.61901331652513</v>
      </c>
      <c r="AA14" s="57">
        <v>289477.09999999998</v>
      </c>
      <c r="AB14" s="146">
        <f t="shared" si="5"/>
        <v>282.59640000000002</v>
      </c>
      <c r="AC14" s="57">
        <v>282596.40000000002</v>
      </c>
      <c r="AD14" s="57">
        <v>233136.9</v>
      </c>
      <c r="AE14" s="57">
        <v>18680.7</v>
      </c>
      <c r="AF14" s="177">
        <f t="shared" si="6"/>
        <v>75.794800000000009</v>
      </c>
      <c r="AG14" s="57">
        <v>75794.8</v>
      </c>
      <c r="AH14" s="57">
        <v>307.2</v>
      </c>
      <c r="AI14" s="146">
        <f t="shared" ref="AI14" si="78">AJ14*0.001</f>
        <v>99.963200000000001</v>
      </c>
      <c r="AJ14" s="57">
        <v>99963.199999999997</v>
      </c>
      <c r="AK14" s="146">
        <f t="shared" si="8"/>
        <v>24.513200000000001</v>
      </c>
      <c r="AL14" s="57">
        <v>24513.200000000001</v>
      </c>
      <c r="AM14" s="57">
        <v>20</v>
      </c>
      <c r="AN14" s="147">
        <f t="shared" ref="AN14" si="79">AO14*0.001</f>
        <v>-9.335700000000001</v>
      </c>
      <c r="AO14" s="57">
        <v>-9335.7000000000007</v>
      </c>
      <c r="AP14" s="147">
        <f t="shared" ref="AP14" si="80">AQ14*0.001</f>
        <v>72.69080000000001</v>
      </c>
      <c r="AQ14" s="57">
        <v>72690.8</v>
      </c>
      <c r="AR14" s="147">
        <f t="shared" si="11"/>
        <v>82.026499999999999</v>
      </c>
      <c r="AS14" s="57">
        <v>82026.5</v>
      </c>
      <c r="AT14" s="57"/>
      <c r="AU14" s="147">
        <f t="shared" ref="AU14" si="81">AV14*0.001</f>
        <v>14.289200000000001</v>
      </c>
      <c r="AV14" s="57">
        <v>14289.2</v>
      </c>
      <c r="AW14" s="57">
        <v>18863.099999999999</v>
      </c>
      <c r="AX14" s="57">
        <v>4573.8999999999996</v>
      </c>
      <c r="AY14" s="177">
        <f t="shared" si="13"/>
        <v>513.70990000000006</v>
      </c>
      <c r="AZ14" s="83">
        <f t="shared" si="14"/>
        <v>513.96174125321409</v>
      </c>
      <c r="BA14" s="57">
        <v>513709.9</v>
      </c>
      <c r="BB14" s="61"/>
      <c r="BC14" s="147">
        <f t="shared" si="15"/>
        <v>508.75630000000001</v>
      </c>
      <c r="BD14" s="83">
        <f t="shared" si="42"/>
        <v>509.00571279927163</v>
      </c>
      <c r="BE14" s="57">
        <v>508756.3</v>
      </c>
      <c r="BF14" s="147">
        <f t="shared" si="17"/>
        <v>384.25990000000002</v>
      </c>
      <c r="BG14" s="83">
        <f t="shared" si="18"/>
        <v>384.44827965703195</v>
      </c>
      <c r="BH14" s="57">
        <v>384259.9</v>
      </c>
      <c r="BI14" s="147">
        <f t="shared" ref="BI14" si="82">BK14*0.001</f>
        <v>124.49639999999999</v>
      </c>
      <c r="BJ14" s="83">
        <f t="shared" si="20"/>
        <v>124.55743314223969</v>
      </c>
      <c r="BK14" s="57">
        <v>124496.4</v>
      </c>
      <c r="BL14" s="61"/>
      <c r="BM14" s="147">
        <f t="shared" si="21"/>
        <v>118.98880000000001</v>
      </c>
      <c r="BN14" s="83">
        <f t="shared" si="22"/>
        <v>119.04713309521667</v>
      </c>
      <c r="BO14" s="57">
        <v>118988.8</v>
      </c>
      <c r="BP14" s="61"/>
      <c r="BQ14" s="62">
        <v>499093.4</v>
      </c>
    </row>
    <row r="15" spans="2:69" ht="24" customHeight="1" x14ac:dyDescent="0.4">
      <c r="B15" s="103" t="s">
        <v>45</v>
      </c>
      <c r="C15" s="497" t="s">
        <v>70</v>
      </c>
      <c r="D15" s="498">
        <f t="shared" si="23"/>
        <v>3.32E-3</v>
      </c>
      <c r="E15" s="42">
        <v>0.33200000000000002</v>
      </c>
      <c r="F15" s="44">
        <v>652.70000000000005</v>
      </c>
      <c r="G15" s="44">
        <v>1143.0999999999999</v>
      </c>
      <c r="H15" s="499">
        <f t="shared" si="0"/>
        <v>-490.39999999999986</v>
      </c>
      <c r="I15" s="499">
        <f t="shared" si="24"/>
        <v>-13.399999999999864</v>
      </c>
      <c r="J15" s="226">
        <f t="shared" si="1"/>
        <v>53.899999999999991</v>
      </c>
      <c r="K15" s="226">
        <v>51.2</v>
      </c>
      <c r="L15" s="499">
        <v>105.1</v>
      </c>
      <c r="M15" s="226">
        <v>74.2</v>
      </c>
      <c r="N15" s="226">
        <v>6.3</v>
      </c>
      <c r="O15" s="226">
        <f t="shared" si="76"/>
        <v>59.099999999999994</v>
      </c>
      <c r="P15" s="499">
        <v>139.6</v>
      </c>
      <c r="Q15" s="521">
        <v>-34.4</v>
      </c>
      <c r="R15" s="331">
        <v>258</v>
      </c>
      <c r="S15" s="332">
        <f t="shared" si="44"/>
        <v>486</v>
      </c>
      <c r="T15" s="543">
        <v>744</v>
      </c>
      <c r="U15" s="553">
        <f t="shared" si="51"/>
        <v>39</v>
      </c>
      <c r="V15" s="484">
        <f t="shared" si="2"/>
        <v>512.67750000000001</v>
      </c>
      <c r="W15" s="78">
        <f t="shared" si="3"/>
        <v>510.98104293744768</v>
      </c>
      <c r="X15" s="79">
        <v>512677.5</v>
      </c>
      <c r="Y15" s="135">
        <f t="shared" ref="Y15" si="83">AA15*0.001</f>
        <v>298.77209999999997</v>
      </c>
      <c r="Z15" s="78">
        <f t="shared" si="31"/>
        <v>297.78345891639754</v>
      </c>
      <c r="AA15" s="79">
        <v>298772.09999999998</v>
      </c>
      <c r="AB15" s="136">
        <f t="shared" si="5"/>
        <v>291.84929999999997</v>
      </c>
      <c r="AC15" s="79">
        <v>291849.3</v>
      </c>
      <c r="AD15" s="79">
        <v>242226.7</v>
      </c>
      <c r="AE15" s="79">
        <v>20777.5</v>
      </c>
      <c r="AF15" s="135">
        <f t="shared" si="6"/>
        <v>80.547300000000007</v>
      </c>
      <c r="AG15" s="79">
        <v>80547.3</v>
      </c>
      <c r="AH15" s="79">
        <v>-1431.4</v>
      </c>
      <c r="AI15" s="136">
        <f t="shared" ref="AI15" si="84">AJ15*0.001</f>
        <v>101.4431</v>
      </c>
      <c r="AJ15" s="79">
        <v>101443.1</v>
      </c>
      <c r="AK15" s="136">
        <f t="shared" si="8"/>
        <v>27.024400000000004</v>
      </c>
      <c r="AL15" s="79">
        <v>27024.400000000001</v>
      </c>
      <c r="AM15" s="79">
        <v>56.7</v>
      </c>
      <c r="AN15" s="137">
        <f t="shared" ref="AN15" si="85">AO15*0.001</f>
        <v>-14.512200000000002</v>
      </c>
      <c r="AO15" s="79">
        <v>-14512.2</v>
      </c>
      <c r="AP15" s="137">
        <f t="shared" ref="AP15" si="86">AQ15*0.001</f>
        <v>83.015100000000004</v>
      </c>
      <c r="AQ15" s="79">
        <v>83015.100000000006</v>
      </c>
      <c r="AR15" s="137">
        <f t="shared" si="11"/>
        <v>97.527300000000011</v>
      </c>
      <c r="AS15" s="79">
        <v>97527.3</v>
      </c>
      <c r="AT15" s="79"/>
      <c r="AU15" s="137">
        <f t="shared" ref="AU15" si="87">AV15*0.001</f>
        <v>18.123900000000003</v>
      </c>
      <c r="AV15" s="79">
        <v>18123.900000000001</v>
      </c>
      <c r="AW15" s="79">
        <v>24486.2</v>
      </c>
      <c r="AX15" s="79">
        <v>6362.4</v>
      </c>
      <c r="AY15" s="135">
        <f t="shared" si="13"/>
        <v>530.80130000000008</v>
      </c>
      <c r="AZ15" s="88">
        <f t="shared" si="14"/>
        <v>529.04487102818655</v>
      </c>
      <c r="BA15" s="79">
        <v>530801.30000000005</v>
      </c>
      <c r="BB15" s="89"/>
      <c r="BC15" s="137">
        <f t="shared" si="15"/>
        <v>527.18970000000002</v>
      </c>
      <c r="BD15" s="88">
        <f t="shared" si="42"/>
        <v>525.44522186341351</v>
      </c>
      <c r="BE15" s="79">
        <v>527189.69999999995</v>
      </c>
      <c r="BF15" s="137">
        <f t="shared" si="17"/>
        <v>398.66550000000001</v>
      </c>
      <c r="BG15" s="88">
        <f t="shared" si="18"/>
        <v>397.34631024997009</v>
      </c>
      <c r="BH15" s="79">
        <v>398665.5</v>
      </c>
      <c r="BI15" s="137">
        <f t="shared" ref="BI15" si="88">BK15*0.001</f>
        <v>128.52420000000001</v>
      </c>
      <c r="BJ15" s="88">
        <f t="shared" si="20"/>
        <v>128.09891161344336</v>
      </c>
      <c r="BK15" s="79">
        <v>128524.2</v>
      </c>
      <c r="BL15" s="89"/>
      <c r="BM15" s="137">
        <f t="shared" si="21"/>
        <v>128.34910000000002</v>
      </c>
      <c r="BN15" s="88">
        <f t="shared" si="22"/>
        <v>127.92439102180762</v>
      </c>
      <c r="BO15" s="79">
        <v>128349.1</v>
      </c>
      <c r="BP15" s="89"/>
      <c r="BQ15" s="90">
        <v>514052.2</v>
      </c>
    </row>
    <row r="16" spans="2:69" ht="24" customHeight="1" x14ac:dyDescent="0.4">
      <c r="B16" s="104" t="s">
        <v>46</v>
      </c>
      <c r="C16" s="115" t="s">
        <v>70</v>
      </c>
      <c r="D16" s="169">
        <f t="shared" si="23"/>
        <v>2.758E-2</v>
      </c>
      <c r="E16" s="36">
        <v>2.758</v>
      </c>
      <c r="F16" s="11">
        <v>679.8</v>
      </c>
      <c r="G16" s="11">
        <v>1171.8</v>
      </c>
      <c r="H16" s="15">
        <f t="shared" si="0"/>
        <v>-492</v>
      </c>
      <c r="I16" s="15">
        <f t="shared" si="24"/>
        <v>-1.6000000000001364</v>
      </c>
      <c r="J16" s="227">
        <f t="shared" si="1"/>
        <v>57.600000000000009</v>
      </c>
      <c r="K16" s="227">
        <v>57.8</v>
      </c>
      <c r="L16" s="15">
        <v>115.4</v>
      </c>
      <c r="M16" s="227">
        <v>75</v>
      </c>
      <c r="N16" s="227">
        <v>6.4</v>
      </c>
      <c r="O16" s="227">
        <f t="shared" si="76"/>
        <v>56.900000000000013</v>
      </c>
      <c r="P16" s="15">
        <v>138.30000000000001</v>
      </c>
      <c r="Q16" s="522">
        <v>-22.9</v>
      </c>
      <c r="R16" s="334">
        <v>260</v>
      </c>
      <c r="S16" s="335">
        <f t="shared" si="44"/>
        <v>514</v>
      </c>
      <c r="T16" s="544">
        <v>774</v>
      </c>
      <c r="U16" s="554">
        <f t="shared" si="51"/>
        <v>30</v>
      </c>
      <c r="V16" s="485">
        <f t="shared" si="2"/>
        <v>523.42280000000005</v>
      </c>
      <c r="W16" s="17">
        <f t="shared" si="3"/>
        <v>509.37425796531664</v>
      </c>
      <c r="X16" s="6">
        <v>523422.8</v>
      </c>
      <c r="Y16" s="20">
        <f t="shared" ref="Y16" si="89">AA16*0.001</f>
        <v>297.52260000000001</v>
      </c>
      <c r="Z16" s="17">
        <f t="shared" si="31"/>
        <v>289.53716498958721</v>
      </c>
      <c r="AA16" s="6">
        <v>297522.59999999998</v>
      </c>
      <c r="AB16" s="27">
        <f t="shared" si="5"/>
        <v>291.1626</v>
      </c>
      <c r="AC16" s="6">
        <v>291162.59999999998</v>
      </c>
      <c r="AD16" s="6">
        <v>241673</v>
      </c>
      <c r="AE16" s="6">
        <v>19768.3</v>
      </c>
      <c r="AF16" s="20">
        <f t="shared" si="6"/>
        <v>83.792600000000007</v>
      </c>
      <c r="AG16" s="6">
        <v>83792.600000000006</v>
      </c>
      <c r="AH16" s="6">
        <v>217.7</v>
      </c>
      <c r="AI16" s="27">
        <f t="shared" ref="AI16" si="90">AJ16*0.001</f>
        <v>104.15780000000001</v>
      </c>
      <c r="AJ16" s="6">
        <v>104157.8</v>
      </c>
      <c r="AK16" s="27">
        <f t="shared" si="8"/>
        <v>27.3142</v>
      </c>
      <c r="AL16" s="6">
        <v>27314.2</v>
      </c>
      <c r="AM16" s="6">
        <v>108.6</v>
      </c>
      <c r="AN16" s="32">
        <f t="shared" ref="AN16" si="91">AO16*0.001</f>
        <v>-9.4589999999999996</v>
      </c>
      <c r="AO16" s="6">
        <v>-9459</v>
      </c>
      <c r="AP16" s="32">
        <f t="shared" ref="AP16" si="92">AQ16*0.001</f>
        <v>92.572100000000006</v>
      </c>
      <c r="AQ16" s="6">
        <v>92572.1</v>
      </c>
      <c r="AR16" s="32">
        <f t="shared" si="11"/>
        <v>102.03110000000001</v>
      </c>
      <c r="AS16" s="6">
        <v>102031.1</v>
      </c>
      <c r="AT16" s="6"/>
      <c r="AU16" s="32">
        <f t="shared" ref="AU16" si="93">AV16*0.001</f>
        <v>19.933400000000002</v>
      </c>
      <c r="AV16" s="6">
        <v>19933.400000000001</v>
      </c>
      <c r="AW16" s="6">
        <v>27964.7</v>
      </c>
      <c r="AX16" s="6">
        <v>8031.3</v>
      </c>
      <c r="AY16" s="20">
        <f t="shared" si="13"/>
        <v>543.35619999999994</v>
      </c>
      <c r="AZ16" s="81">
        <f t="shared" si="14"/>
        <v>528.7726503045991</v>
      </c>
      <c r="BA16" s="6">
        <v>543356.19999999995</v>
      </c>
      <c r="BB16" s="5"/>
      <c r="BC16" s="32">
        <f t="shared" si="15"/>
        <v>532.88190000000009</v>
      </c>
      <c r="BD16" s="81">
        <f t="shared" si="42"/>
        <v>518.57947799684712</v>
      </c>
      <c r="BE16" s="6">
        <v>532881.9</v>
      </c>
      <c r="BF16" s="32">
        <f t="shared" si="17"/>
        <v>401.30119999999999</v>
      </c>
      <c r="BG16" s="81">
        <f t="shared" si="18"/>
        <v>390.53037233110808</v>
      </c>
      <c r="BH16" s="6">
        <v>401301.2</v>
      </c>
      <c r="BI16" s="32">
        <f t="shared" ref="BI16" si="94">BK16*0.001</f>
        <v>131.5806</v>
      </c>
      <c r="BJ16" s="81">
        <f t="shared" si="20"/>
        <v>128.04900834971488</v>
      </c>
      <c r="BK16" s="6">
        <v>131580.6</v>
      </c>
      <c r="BL16" s="5"/>
      <c r="BM16" s="32">
        <f t="shared" si="21"/>
        <v>130.8751</v>
      </c>
      <c r="BN16" s="81">
        <f t="shared" si="22"/>
        <v>127.36244379999611</v>
      </c>
      <c r="BO16" s="6">
        <v>130875.1</v>
      </c>
      <c r="BP16" s="5"/>
      <c r="BQ16" s="53">
        <v>523096.5</v>
      </c>
    </row>
    <row r="17" spans="2:69" ht="24" customHeight="1" x14ac:dyDescent="0.4">
      <c r="B17" s="104" t="s">
        <v>47</v>
      </c>
      <c r="C17" s="115" t="s">
        <v>70</v>
      </c>
      <c r="D17" s="170">
        <f t="shared" si="23"/>
        <v>7.9900000000000006E-3</v>
      </c>
      <c r="E17" s="36">
        <v>0.79900000000000004</v>
      </c>
      <c r="F17" s="11">
        <v>672.4</v>
      </c>
      <c r="G17" s="11">
        <v>1193.2</v>
      </c>
      <c r="H17" s="15">
        <f t="shared" si="0"/>
        <v>-520.80000000000007</v>
      </c>
      <c r="I17" s="15">
        <f t="shared" si="24"/>
        <v>-28.800000000000068</v>
      </c>
      <c r="J17" s="227">
        <f t="shared" si="1"/>
        <v>61.5</v>
      </c>
      <c r="K17" s="227">
        <v>60</v>
      </c>
      <c r="L17" s="15">
        <v>121.5</v>
      </c>
      <c r="M17" s="227">
        <v>80</v>
      </c>
      <c r="N17" s="227">
        <v>6.6</v>
      </c>
      <c r="O17" s="227">
        <f t="shared" si="76"/>
        <v>56.599999999999987</v>
      </c>
      <c r="P17" s="15">
        <v>143.19999999999999</v>
      </c>
      <c r="Q17" s="522">
        <v>-21.7</v>
      </c>
      <c r="R17" s="334">
        <v>266</v>
      </c>
      <c r="S17" s="335">
        <f t="shared" si="44"/>
        <v>539.4</v>
      </c>
      <c r="T17" s="544">
        <v>805.4</v>
      </c>
      <c r="U17" s="554">
        <f t="shared" si="51"/>
        <v>31.399999999999977</v>
      </c>
      <c r="V17" s="485">
        <f t="shared" si="2"/>
        <v>540.74080000000004</v>
      </c>
      <c r="W17" s="17">
        <f t="shared" si="3"/>
        <v>536.45452831873342</v>
      </c>
      <c r="X17" s="6">
        <v>540740.80000000005</v>
      </c>
      <c r="Y17" s="20">
        <f t="shared" ref="Y17" si="95">AA17*0.001</f>
        <v>299.84070000000003</v>
      </c>
      <c r="Z17" s="17">
        <f t="shared" si="31"/>
        <v>297.46396293614026</v>
      </c>
      <c r="AA17" s="6">
        <v>299840.7</v>
      </c>
      <c r="AB17" s="27">
        <f t="shared" si="5"/>
        <v>292.82320000000004</v>
      </c>
      <c r="AC17" s="6">
        <v>292823.2</v>
      </c>
      <c r="AD17" s="6">
        <v>243503.2</v>
      </c>
      <c r="AE17" s="6">
        <v>20396.3</v>
      </c>
      <c r="AF17" s="20">
        <f t="shared" si="6"/>
        <v>86.962400000000002</v>
      </c>
      <c r="AG17" s="6">
        <v>86962.4</v>
      </c>
      <c r="AH17" s="6">
        <v>1402.7</v>
      </c>
      <c r="AI17" s="27">
        <f t="shared" ref="AI17" si="96">AJ17*0.001</f>
        <v>106.2855</v>
      </c>
      <c r="AJ17" s="6">
        <v>106285.5</v>
      </c>
      <c r="AK17" s="27">
        <f t="shared" si="8"/>
        <v>27.0215</v>
      </c>
      <c r="AL17" s="6">
        <v>27021.5</v>
      </c>
      <c r="AM17" s="6">
        <v>-51</v>
      </c>
      <c r="AN17" s="32">
        <f t="shared" ref="AN17" si="97">AO17*0.001</f>
        <v>-1.1173</v>
      </c>
      <c r="AO17" s="6">
        <v>-1117.3</v>
      </c>
      <c r="AP17" s="32">
        <f t="shared" ref="AP17" si="98">AQ17*0.001</f>
        <v>92.009600000000006</v>
      </c>
      <c r="AQ17" s="6">
        <v>92009.600000000006</v>
      </c>
      <c r="AR17" s="32">
        <f t="shared" si="11"/>
        <v>93.126800000000003</v>
      </c>
      <c r="AS17" s="6">
        <v>93126.8</v>
      </c>
      <c r="AT17" s="6"/>
      <c r="AU17" s="32">
        <f t="shared" ref="AU17" si="99">AV17*0.001</f>
        <v>21.161099999999998</v>
      </c>
      <c r="AV17" s="6">
        <v>21161.1</v>
      </c>
      <c r="AW17" s="6">
        <v>30213.599999999999</v>
      </c>
      <c r="AX17" s="6">
        <v>9052.5</v>
      </c>
      <c r="AY17" s="20">
        <f t="shared" si="13"/>
        <v>561.90190000000007</v>
      </c>
      <c r="AZ17" s="81">
        <f t="shared" si="14"/>
        <v>557.44789134812856</v>
      </c>
      <c r="BA17" s="6">
        <v>561901.9</v>
      </c>
      <c r="BB17" s="5"/>
      <c r="BC17" s="32">
        <f t="shared" si="15"/>
        <v>541.85810000000004</v>
      </c>
      <c r="BD17" s="81">
        <f t="shared" si="42"/>
        <v>537.56297185487961</v>
      </c>
      <c r="BE17" s="6">
        <v>541858.1</v>
      </c>
      <c r="BF17" s="32">
        <f t="shared" si="17"/>
        <v>408.60210000000001</v>
      </c>
      <c r="BG17" s="81">
        <f t="shared" si="18"/>
        <v>405.36324765126642</v>
      </c>
      <c r="BH17" s="6">
        <v>408602.1</v>
      </c>
      <c r="BI17" s="32">
        <f t="shared" ref="BI17" si="100">BK17*0.001</f>
        <v>133.2561</v>
      </c>
      <c r="BJ17" s="81">
        <f t="shared" si="20"/>
        <v>132.19982341094655</v>
      </c>
      <c r="BK17" s="6">
        <v>133256.1</v>
      </c>
      <c r="BL17" s="5"/>
      <c r="BM17" s="32">
        <f t="shared" si="21"/>
        <v>134.3802</v>
      </c>
      <c r="BN17" s="81">
        <f t="shared" si="22"/>
        <v>133.31501304576435</v>
      </c>
      <c r="BO17" s="6">
        <v>134380.20000000001</v>
      </c>
      <c r="BP17" s="5"/>
      <c r="BQ17" s="53">
        <v>539389.1</v>
      </c>
    </row>
    <row r="18" spans="2:69" ht="24" customHeight="1" x14ac:dyDescent="0.4">
      <c r="B18" s="104" t="s">
        <v>48</v>
      </c>
      <c r="C18" s="115" t="s">
        <v>70</v>
      </c>
      <c r="D18" s="170">
        <f t="shared" si="23"/>
        <v>-1.24E-3</v>
      </c>
      <c r="E18" s="36">
        <v>-0.124</v>
      </c>
      <c r="F18" s="11">
        <v>672.7</v>
      </c>
      <c r="G18" s="11">
        <v>1221.5999999999999</v>
      </c>
      <c r="H18" s="15">
        <f t="shared" si="0"/>
        <v>-548.89999999999986</v>
      </c>
      <c r="I18" s="15">
        <f t="shared" si="24"/>
        <v>-28.099999999999795</v>
      </c>
      <c r="J18" s="227">
        <f t="shared" si="1"/>
        <v>65.400000000000006</v>
      </c>
      <c r="K18" s="227">
        <v>59</v>
      </c>
      <c r="L18" s="15">
        <v>124.4</v>
      </c>
      <c r="M18" s="227">
        <v>83.9</v>
      </c>
      <c r="N18" s="227">
        <v>7.6</v>
      </c>
      <c r="O18" s="227">
        <f t="shared" si="76"/>
        <v>52.999999999999993</v>
      </c>
      <c r="P18" s="15">
        <v>144.5</v>
      </c>
      <c r="Q18" s="522">
        <v>-20.100000000000001</v>
      </c>
      <c r="R18" s="334">
        <v>268</v>
      </c>
      <c r="S18" s="335">
        <f t="shared" si="44"/>
        <v>562.57000000000005</v>
      </c>
      <c r="T18" s="544">
        <v>830.57</v>
      </c>
      <c r="U18" s="554">
        <f t="shared" si="51"/>
        <v>25.170000000000073</v>
      </c>
      <c r="V18" s="485">
        <f t="shared" si="2"/>
        <v>544.82990000000007</v>
      </c>
      <c r="W18" s="17">
        <f t="shared" si="3"/>
        <v>545.50632784652976</v>
      </c>
      <c r="X18" s="6">
        <v>544829.9</v>
      </c>
      <c r="Y18" s="20">
        <f t="shared" ref="Y18" si="101">AA18*0.001</f>
        <v>298.33620000000002</v>
      </c>
      <c r="Z18" s="17">
        <f t="shared" si="31"/>
        <v>298.70659617926231</v>
      </c>
      <c r="AA18" s="6">
        <v>298336.2</v>
      </c>
      <c r="AB18" s="27">
        <f t="shared" si="5"/>
        <v>290.94400000000002</v>
      </c>
      <c r="AC18" s="6">
        <v>290944</v>
      </c>
      <c r="AD18" s="6">
        <v>241894.7</v>
      </c>
      <c r="AE18" s="6">
        <v>21251.1</v>
      </c>
      <c r="AF18" s="20">
        <f t="shared" si="6"/>
        <v>87.000600000000006</v>
      </c>
      <c r="AG18" s="6">
        <v>87000.6</v>
      </c>
      <c r="AH18" s="6">
        <v>210.2</v>
      </c>
      <c r="AI18" s="27">
        <f t="shared" ref="AI18" si="102">AJ18*0.001</f>
        <v>106.79810000000001</v>
      </c>
      <c r="AJ18" s="6">
        <v>106798.1</v>
      </c>
      <c r="AK18" s="27">
        <f t="shared" si="8"/>
        <v>27.084800000000001</v>
      </c>
      <c r="AL18" s="6">
        <v>27084.799999999999</v>
      </c>
      <c r="AM18" s="6">
        <v>-281.3</v>
      </c>
      <c r="AN18" s="32">
        <f t="shared" ref="AN18" si="103">AO18*0.001</f>
        <v>4.4301000000000004</v>
      </c>
      <c r="AO18" s="6">
        <v>4430.1000000000004</v>
      </c>
      <c r="AP18" s="32">
        <f t="shared" ref="AP18" si="104">AQ18*0.001</f>
        <v>89.24430000000001</v>
      </c>
      <c r="AQ18" s="6">
        <v>89244.3</v>
      </c>
      <c r="AR18" s="32">
        <f t="shared" si="11"/>
        <v>84.814300000000003</v>
      </c>
      <c r="AS18" s="6">
        <v>84814.3</v>
      </c>
      <c r="AT18" s="6"/>
      <c r="AU18" s="32">
        <f t="shared" ref="AU18" si="105">AV18*0.001</f>
        <v>19.1541</v>
      </c>
      <c r="AV18" s="6">
        <v>19154.099999999999</v>
      </c>
      <c r="AW18" s="6">
        <v>29191.4</v>
      </c>
      <c r="AX18" s="6">
        <v>10037.299999999999</v>
      </c>
      <c r="AY18" s="20">
        <f t="shared" si="13"/>
        <v>563.98400000000004</v>
      </c>
      <c r="AZ18" s="81">
        <f t="shared" si="14"/>
        <v>564.68420841843886</v>
      </c>
      <c r="BA18" s="6">
        <v>563984</v>
      </c>
      <c r="BB18" s="5"/>
      <c r="BC18" s="32">
        <f t="shared" si="15"/>
        <v>540.39980000000003</v>
      </c>
      <c r="BD18" s="81">
        <f t="shared" si="42"/>
        <v>541.07072770235095</v>
      </c>
      <c r="BE18" s="6">
        <v>540399.80000000005</v>
      </c>
      <c r="BF18" s="32">
        <f t="shared" si="17"/>
        <v>406.79820000000001</v>
      </c>
      <c r="BG18" s="81">
        <f t="shared" si="18"/>
        <v>407.30325603748651</v>
      </c>
      <c r="BH18" s="6">
        <v>406798.2</v>
      </c>
      <c r="BI18" s="32">
        <f t="shared" ref="BI18" si="106">BK18*0.001</f>
        <v>133.60170000000002</v>
      </c>
      <c r="BJ18" s="81">
        <f t="shared" si="20"/>
        <v>133.7675717890184</v>
      </c>
      <c r="BK18" s="6">
        <v>133601.70000000001</v>
      </c>
      <c r="BL18" s="5"/>
      <c r="BM18" s="32">
        <f t="shared" si="21"/>
        <v>135.3366</v>
      </c>
      <c r="BN18" s="81">
        <f t="shared" si="22"/>
        <v>135.50462573591253</v>
      </c>
      <c r="BO18" s="6">
        <v>135336.6</v>
      </c>
      <c r="BP18" s="5"/>
      <c r="BQ18" s="53">
        <v>544901</v>
      </c>
    </row>
    <row r="19" spans="2:69" ht="24" customHeight="1" x14ac:dyDescent="0.4">
      <c r="B19" s="104" t="s">
        <v>49</v>
      </c>
      <c r="C19" s="115" t="s">
        <v>70</v>
      </c>
      <c r="D19" s="170">
        <f t="shared" si="23"/>
        <v>4.8599999999999997E-3</v>
      </c>
      <c r="E19" s="36">
        <v>0.48599999999999999</v>
      </c>
      <c r="F19" s="11">
        <v>670.5</v>
      </c>
      <c r="G19" s="11">
        <v>1238.9000000000001</v>
      </c>
      <c r="H19" s="15">
        <f t="shared" si="0"/>
        <v>-568.40000000000009</v>
      </c>
      <c r="I19" s="15">
        <f t="shared" si="24"/>
        <v>-19.500000000000227</v>
      </c>
      <c r="J19" s="227">
        <f t="shared" si="1"/>
        <v>64.599999999999994</v>
      </c>
      <c r="K19" s="227">
        <v>62.4</v>
      </c>
      <c r="L19" s="15">
        <v>127</v>
      </c>
      <c r="M19" s="227">
        <v>85.7</v>
      </c>
      <c r="N19" s="227">
        <v>7</v>
      </c>
      <c r="O19" s="227">
        <f t="shared" si="76"/>
        <v>52.3</v>
      </c>
      <c r="P19" s="15">
        <v>145</v>
      </c>
      <c r="Q19" s="522">
        <v>-18.100000000000001</v>
      </c>
      <c r="R19" s="334">
        <v>269</v>
      </c>
      <c r="S19" s="335">
        <f t="shared" si="44"/>
        <v>584.1</v>
      </c>
      <c r="T19" s="544">
        <v>853.1</v>
      </c>
      <c r="U19" s="554">
        <f t="shared" si="51"/>
        <v>22.529999999999973</v>
      </c>
      <c r="V19" s="485">
        <f t="shared" si="2"/>
        <v>555.71249999999998</v>
      </c>
      <c r="W19" s="17">
        <f t="shared" si="3"/>
        <v>553.02479947455356</v>
      </c>
      <c r="X19" s="6">
        <v>555712.5</v>
      </c>
      <c r="Y19" s="20">
        <f t="shared" ref="Y19" si="107">AA19*0.001</f>
        <v>303.00600000000003</v>
      </c>
      <c r="Z19" s="17">
        <f t="shared" si="31"/>
        <v>301.54051310630337</v>
      </c>
      <c r="AA19" s="6">
        <v>303006</v>
      </c>
      <c r="AB19" s="27">
        <f t="shared" si="5"/>
        <v>295.55129999999997</v>
      </c>
      <c r="AC19" s="6">
        <v>295551.3</v>
      </c>
      <c r="AD19" s="6">
        <v>246707.1</v>
      </c>
      <c r="AE19" s="6">
        <v>21247.5</v>
      </c>
      <c r="AF19" s="20">
        <f t="shared" si="6"/>
        <v>90.183399999999992</v>
      </c>
      <c r="AG19" s="6">
        <v>90183.4</v>
      </c>
      <c r="AH19" s="6">
        <v>1748.2</v>
      </c>
      <c r="AI19" s="27">
        <f t="shared" ref="AI19" si="108">AJ19*0.001</f>
        <v>107.7067</v>
      </c>
      <c r="AJ19" s="6">
        <v>107706.7</v>
      </c>
      <c r="AK19" s="27">
        <f t="shared" si="8"/>
        <v>27.686900000000001</v>
      </c>
      <c r="AL19" s="6">
        <v>27686.9</v>
      </c>
      <c r="AM19" s="6">
        <v>89.4</v>
      </c>
      <c r="AN19" s="32">
        <f t="shared" ref="AN19" si="109">AO19*0.001</f>
        <v>4.0444000000000004</v>
      </c>
      <c r="AO19" s="6">
        <v>4044.4</v>
      </c>
      <c r="AP19" s="32">
        <f t="shared" ref="AP19" si="110">AQ19*0.001</f>
        <v>98.692300000000003</v>
      </c>
      <c r="AQ19" s="6">
        <v>98692.3</v>
      </c>
      <c r="AR19" s="32">
        <f t="shared" si="11"/>
        <v>94.647899999999993</v>
      </c>
      <c r="AS19" s="6">
        <v>94647.9</v>
      </c>
      <c r="AT19" s="6"/>
      <c r="AU19" s="32">
        <f t="shared" ref="AU19" si="111">AV19*0.001</f>
        <v>20.3202</v>
      </c>
      <c r="AV19" s="6">
        <v>20320.2</v>
      </c>
      <c r="AW19" s="6">
        <v>31345.9</v>
      </c>
      <c r="AX19" s="6">
        <v>11025.7</v>
      </c>
      <c r="AY19" s="20">
        <f t="shared" si="13"/>
        <v>576.0326</v>
      </c>
      <c r="AZ19" s="81">
        <f t="shared" si="14"/>
        <v>573.24662141989927</v>
      </c>
      <c r="BA19" s="6">
        <v>576032.6</v>
      </c>
      <c r="BB19" s="5"/>
      <c r="BC19" s="32">
        <f t="shared" si="15"/>
        <v>551.66809999999998</v>
      </c>
      <c r="BD19" s="81">
        <f t="shared" si="42"/>
        <v>548.99996019345974</v>
      </c>
      <c r="BE19" s="6">
        <v>551668.1</v>
      </c>
      <c r="BF19" s="32">
        <f t="shared" si="17"/>
        <v>416.18509999999998</v>
      </c>
      <c r="BG19" s="81">
        <f t="shared" si="18"/>
        <v>414.17222299623825</v>
      </c>
      <c r="BH19" s="6">
        <v>416185.1</v>
      </c>
      <c r="BI19" s="32">
        <f t="shared" ref="BI19" si="112">BK19*0.001</f>
        <v>135.483</v>
      </c>
      <c r="BJ19" s="81">
        <f t="shared" si="20"/>
        <v>134.8277371972215</v>
      </c>
      <c r="BK19" s="6">
        <v>135483</v>
      </c>
      <c r="BL19" s="5"/>
      <c r="BM19" s="32">
        <f t="shared" si="21"/>
        <v>139.11779999999999</v>
      </c>
      <c r="BN19" s="81">
        <f t="shared" si="22"/>
        <v>138.44495750651831</v>
      </c>
      <c r="BO19" s="6">
        <v>139117.79999999999</v>
      </c>
      <c r="BP19" s="5"/>
      <c r="BQ19" s="53">
        <v>553874.9</v>
      </c>
    </row>
    <row r="20" spans="2:69" ht="24" customHeight="1" x14ac:dyDescent="0.4">
      <c r="B20" s="104" t="s">
        <v>50</v>
      </c>
      <c r="C20" s="115" t="s">
        <v>70</v>
      </c>
      <c r="D20" s="169">
        <f t="shared" si="23"/>
        <v>9.8899999999999995E-3</v>
      </c>
      <c r="E20" s="36">
        <v>0.98899999999999999</v>
      </c>
      <c r="F20" s="11">
        <v>674.7</v>
      </c>
      <c r="G20" s="11">
        <v>1258</v>
      </c>
      <c r="H20" s="15">
        <f t="shared" si="0"/>
        <v>-583.29999999999995</v>
      </c>
      <c r="I20" s="15">
        <f t="shared" si="24"/>
        <v>-14.899999999999864</v>
      </c>
      <c r="J20" s="227">
        <f t="shared" si="1"/>
        <v>65.600000000000009</v>
      </c>
      <c r="K20" s="227">
        <v>64.2</v>
      </c>
      <c r="L20" s="15">
        <v>129.80000000000001</v>
      </c>
      <c r="M20" s="227">
        <v>86.4</v>
      </c>
      <c r="N20" s="227">
        <v>7.6</v>
      </c>
      <c r="O20" s="227">
        <f t="shared" si="76"/>
        <v>51.099999999999987</v>
      </c>
      <c r="P20" s="15">
        <v>145.1</v>
      </c>
      <c r="Q20" s="522">
        <v>-15.3</v>
      </c>
      <c r="R20" s="334">
        <v>270</v>
      </c>
      <c r="S20" s="335">
        <f t="shared" si="44"/>
        <v>604</v>
      </c>
      <c r="T20" s="544">
        <v>874</v>
      </c>
      <c r="U20" s="554">
        <f t="shared" si="51"/>
        <v>20.899999999999977</v>
      </c>
      <c r="V20" s="485">
        <f t="shared" si="2"/>
        <v>556.57050000000004</v>
      </c>
      <c r="W20" s="17">
        <f t="shared" si="3"/>
        <v>551.11992395211371</v>
      </c>
      <c r="X20" s="6">
        <v>556570.5</v>
      </c>
      <c r="Y20" s="20">
        <f t="shared" ref="Y20" si="113">AA20*0.001</f>
        <v>304.77429999999998</v>
      </c>
      <c r="Z20" s="17">
        <f t="shared" si="31"/>
        <v>301.78960084761707</v>
      </c>
      <c r="AA20" s="6">
        <v>304774.3</v>
      </c>
      <c r="AB20" s="27">
        <f t="shared" si="5"/>
        <v>297.99190000000004</v>
      </c>
      <c r="AC20" s="6">
        <v>297991.90000000002</v>
      </c>
      <c r="AD20" s="6">
        <v>249308.79999999999</v>
      </c>
      <c r="AE20" s="6">
        <v>20538.8</v>
      </c>
      <c r="AF20" s="20">
        <f t="shared" si="6"/>
        <v>92.385800000000003</v>
      </c>
      <c r="AG20" s="6">
        <v>92385.8</v>
      </c>
      <c r="AH20" s="6">
        <v>2212.1999999999998</v>
      </c>
      <c r="AI20" s="27">
        <f t="shared" ref="AI20" si="114">AJ20*0.001</f>
        <v>109.0891</v>
      </c>
      <c r="AJ20" s="6">
        <v>109089.1</v>
      </c>
      <c r="AK20" s="27">
        <f t="shared" si="8"/>
        <v>28.390900000000002</v>
      </c>
      <c r="AL20" s="6">
        <v>28390.9</v>
      </c>
      <c r="AM20" s="6">
        <v>-71.3</v>
      </c>
      <c r="AN20" s="32">
        <f t="shared" ref="AN20" si="115">AO20*0.001</f>
        <v>-0.74920000000000009</v>
      </c>
      <c r="AO20" s="6">
        <v>-749.2</v>
      </c>
      <c r="AP20" s="32">
        <f t="shared" ref="AP20" si="116">AQ20*0.001</f>
        <v>101.16119999999999</v>
      </c>
      <c r="AQ20" s="6">
        <v>101161.2</v>
      </c>
      <c r="AR20" s="32">
        <f t="shared" si="11"/>
        <v>101.9104</v>
      </c>
      <c r="AS20" s="6">
        <v>101910.39999999999</v>
      </c>
      <c r="AT20" s="6"/>
      <c r="AU20" s="32">
        <f t="shared" ref="AU20" si="117">AV20*0.001</f>
        <v>21.711600000000001</v>
      </c>
      <c r="AV20" s="6">
        <v>21711.599999999999</v>
      </c>
      <c r="AW20" s="6">
        <v>33864.400000000001</v>
      </c>
      <c r="AX20" s="6">
        <v>12152.8</v>
      </c>
      <c r="AY20" s="20">
        <f t="shared" si="13"/>
        <v>578.28210000000001</v>
      </c>
      <c r="AZ20" s="81">
        <f t="shared" si="14"/>
        <v>572.61889908801948</v>
      </c>
      <c r="BA20" s="6">
        <v>578282.1</v>
      </c>
      <c r="BB20" s="5"/>
      <c r="BC20" s="32">
        <f t="shared" si="15"/>
        <v>557.31970000000001</v>
      </c>
      <c r="BD20" s="81">
        <f t="shared" si="42"/>
        <v>551.86178692728913</v>
      </c>
      <c r="BE20" s="6">
        <v>557319.69999999995</v>
      </c>
      <c r="BF20" s="32">
        <f t="shared" si="17"/>
        <v>419.91109999999998</v>
      </c>
      <c r="BG20" s="81">
        <f t="shared" si="18"/>
        <v>415.79884937963539</v>
      </c>
      <c r="BH20" s="6">
        <v>419911.1</v>
      </c>
      <c r="BI20" s="32">
        <f t="shared" ref="BI20" si="118">BK20*0.001</f>
        <v>137.40860000000001</v>
      </c>
      <c r="BJ20" s="81">
        <f t="shared" si="20"/>
        <v>136.06293754765372</v>
      </c>
      <c r="BK20" s="6">
        <v>137408.6</v>
      </c>
      <c r="BL20" s="5"/>
      <c r="BM20" s="32">
        <f t="shared" si="21"/>
        <v>141.31540000000001</v>
      </c>
      <c r="BN20" s="81">
        <f t="shared" si="22"/>
        <v>139.93147768568855</v>
      </c>
      <c r="BO20" s="6">
        <v>141315.4</v>
      </c>
      <c r="BP20" s="5"/>
      <c r="BQ20" s="53">
        <v>554429.6</v>
      </c>
    </row>
    <row r="21" spans="2:69" ht="24" customHeight="1" thickBot="1" x14ac:dyDescent="0.45">
      <c r="B21" s="120" t="s">
        <v>51</v>
      </c>
      <c r="C21" s="500" t="s">
        <v>70</v>
      </c>
      <c r="D21" s="501">
        <f t="shared" si="23"/>
        <v>4.6800000000000001E-3</v>
      </c>
      <c r="E21" s="54">
        <v>0.46800000000000003</v>
      </c>
      <c r="F21" s="55">
        <v>681.3</v>
      </c>
      <c r="G21" s="55">
        <v>1273.0999999999999</v>
      </c>
      <c r="H21" s="502">
        <f t="shared" si="0"/>
        <v>-591.79999999999995</v>
      </c>
      <c r="I21" s="502">
        <f t="shared" si="24"/>
        <v>-8.5</v>
      </c>
      <c r="J21" s="228">
        <f t="shared" si="1"/>
        <v>67.3</v>
      </c>
      <c r="K21" s="228">
        <v>62.2</v>
      </c>
      <c r="L21" s="502">
        <v>129.5</v>
      </c>
      <c r="M21" s="228">
        <v>88.3</v>
      </c>
      <c r="N21" s="228">
        <v>8.5</v>
      </c>
      <c r="O21" s="228">
        <f t="shared" si="76"/>
        <v>53.000000000000014</v>
      </c>
      <c r="P21" s="502">
        <v>149.80000000000001</v>
      </c>
      <c r="Q21" s="523">
        <v>-20.3</v>
      </c>
      <c r="R21" s="337">
        <v>273</v>
      </c>
      <c r="S21" s="338">
        <f t="shared" si="44"/>
        <v>613.6</v>
      </c>
      <c r="T21" s="545">
        <v>886.6</v>
      </c>
      <c r="U21" s="555">
        <f t="shared" si="51"/>
        <v>12.600000000000023</v>
      </c>
      <c r="V21" s="486">
        <f t="shared" si="2"/>
        <v>556.80070000000001</v>
      </c>
      <c r="W21" s="124">
        <f t="shared" si="3"/>
        <v>554.2070111876418</v>
      </c>
      <c r="X21" s="125">
        <v>556800.69999999995</v>
      </c>
      <c r="Y21" s="126">
        <f t="shared" ref="Y21" si="119">AA21*0.001</f>
        <v>303.93490000000003</v>
      </c>
      <c r="Z21" s="124">
        <f t="shared" si="31"/>
        <v>302.51911056256722</v>
      </c>
      <c r="AA21" s="125">
        <v>303934.90000000002</v>
      </c>
      <c r="AB21" s="127">
        <f t="shared" si="5"/>
        <v>296.52719999999999</v>
      </c>
      <c r="AC21" s="125">
        <v>296527.2</v>
      </c>
      <c r="AD21" s="125">
        <v>247936.6</v>
      </c>
      <c r="AE21" s="125">
        <v>21411.4</v>
      </c>
      <c r="AF21" s="126">
        <f t="shared" si="6"/>
        <v>91.502499999999998</v>
      </c>
      <c r="AG21" s="125">
        <v>91502.5</v>
      </c>
      <c r="AH21" s="125">
        <v>893</v>
      </c>
      <c r="AI21" s="127">
        <f t="shared" ref="AI21" si="120">AJ21*0.001</f>
        <v>111.8265</v>
      </c>
      <c r="AJ21" s="125">
        <v>111826.5</v>
      </c>
      <c r="AK21" s="127">
        <f t="shared" ref="AK21:AK26" si="121">AL21*0.001</f>
        <v>29.297000000000001</v>
      </c>
      <c r="AL21" s="125">
        <v>29297</v>
      </c>
      <c r="AM21" s="125">
        <v>-5.0999999999999996</v>
      </c>
      <c r="AN21" s="128">
        <f t="shared" ref="AN21" si="122">AO21*0.001</f>
        <v>-2.0594999999999999</v>
      </c>
      <c r="AO21" s="125">
        <v>-2059.5</v>
      </c>
      <c r="AP21" s="128">
        <f t="shared" ref="AP21" si="123">AQ21*0.001</f>
        <v>95.656100000000009</v>
      </c>
      <c r="AQ21" s="125">
        <v>95656.1</v>
      </c>
      <c r="AR21" s="128">
        <f t="shared" si="11"/>
        <v>97.715600000000009</v>
      </c>
      <c r="AS21" s="125">
        <v>97715.6</v>
      </c>
      <c r="AT21" s="125"/>
      <c r="AU21" s="128">
        <f t="shared" ref="AU21" si="124">AV21*0.001</f>
        <v>21.889099999999999</v>
      </c>
      <c r="AV21" s="125">
        <v>21889.1</v>
      </c>
      <c r="AW21" s="125">
        <v>34363.699999999997</v>
      </c>
      <c r="AX21" s="125">
        <v>12474.6</v>
      </c>
      <c r="AY21" s="126">
        <f t="shared" si="13"/>
        <v>578.6898000000001</v>
      </c>
      <c r="AZ21" s="129">
        <f t="shared" si="14"/>
        <v>575.99414739021393</v>
      </c>
      <c r="BA21" s="125">
        <v>578689.80000000005</v>
      </c>
      <c r="BB21" s="130"/>
      <c r="BC21" s="128">
        <f t="shared" si="15"/>
        <v>558.86019999999996</v>
      </c>
      <c r="BD21" s="129">
        <f t="shared" si="42"/>
        <v>556.25691762551253</v>
      </c>
      <c r="BE21" s="125">
        <v>558860.19999999995</v>
      </c>
      <c r="BF21" s="128">
        <f t="shared" si="17"/>
        <v>417.74180000000001</v>
      </c>
      <c r="BG21" s="129">
        <f t="shared" si="18"/>
        <v>415.79587530357924</v>
      </c>
      <c r="BH21" s="125">
        <v>417741.8</v>
      </c>
      <c r="BI21" s="128">
        <f t="shared" ref="BI21" si="125">BK21*0.001</f>
        <v>141.11840000000001</v>
      </c>
      <c r="BJ21" s="129">
        <f t="shared" si="20"/>
        <v>140.46104232193335</v>
      </c>
      <c r="BK21" s="125">
        <v>141118.39999999999</v>
      </c>
      <c r="BL21" s="130"/>
      <c r="BM21" s="128">
        <f t="shared" si="21"/>
        <v>142.21090000000001</v>
      </c>
      <c r="BN21" s="129">
        <f t="shared" si="22"/>
        <v>141.54845323884223</v>
      </c>
      <c r="BO21" s="125">
        <v>142210.9</v>
      </c>
      <c r="BP21" s="130"/>
      <c r="BQ21" s="131">
        <v>555912.9</v>
      </c>
    </row>
    <row r="22" spans="2:69" ht="24" customHeight="1" x14ac:dyDescent="0.4">
      <c r="B22" s="102" t="s">
        <v>52</v>
      </c>
      <c r="C22" s="493" t="s">
        <v>79</v>
      </c>
      <c r="D22" s="494">
        <f t="shared" si="23"/>
        <v>-2.7E-4</v>
      </c>
      <c r="E22" s="86">
        <v>-2.7E-2</v>
      </c>
      <c r="F22" s="87">
        <v>720.8</v>
      </c>
      <c r="G22" s="87">
        <v>1376</v>
      </c>
      <c r="H22" s="495">
        <f t="shared" si="0"/>
        <v>-655.20000000000005</v>
      </c>
      <c r="I22" s="496">
        <f t="shared" si="24"/>
        <v>-63.400000000000091</v>
      </c>
      <c r="J22" s="229">
        <f t="shared" si="1"/>
        <v>66.799999999999983</v>
      </c>
      <c r="K22" s="229">
        <v>64.900000000000006</v>
      </c>
      <c r="L22" s="495">
        <v>131.69999999999999</v>
      </c>
      <c r="M22" s="229">
        <v>99.6</v>
      </c>
      <c r="N22" s="229">
        <v>9.3000000000000007</v>
      </c>
      <c r="O22" s="229">
        <f t="shared" si="76"/>
        <v>81.8</v>
      </c>
      <c r="P22" s="495">
        <v>190.7</v>
      </c>
      <c r="Q22" s="524">
        <v>-59.1</v>
      </c>
      <c r="R22" s="331">
        <v>283</v>
      </c>
      <c r="S22" s="332">
        <f t="shared" si="44"/>
        <v>663.6</v>
      </c>
      <c r="T22" s="546">
        <v>946.6</v>
      </c>
      <c r="U22" s="556">
        <f t="shared" si="51"/>
        <v>60</v>
      </c>
      <c r="V22" s="487">
        <f t="shared" si="2"/>
        <v>538.78780000000006</v>
      </c>
      <c r="W22" s="46">
        <f t="shared" si="3"/>
        <v>538.93331199423847</v>
      </c>
      <c r="X22" s="47">
        <v>538787.80000000005</v>
      </c>
      <c r="Y22" s="132">
        <f t="shared" ref="Y22" si="126">AA22*0.001</f>
        <v>289.363</v>
      </c>
      <c r="Z22" s="46">
        <f t="shared" si="31"/>
        <v>289.44114911025974</v>
      </c>
      <c r="AA22" s="47">
        <v>289363</v>
      </c>
      <c r="AB22" s="133">
        <f t="shared" si="5"/>
        <v>280.84270000000004</v>
      </c>
      <c r="AC22" s="47">
        <v>280842.7</v>
      </c>
      <c r="AD22" s="47">
        <v>232296.9</v>
      </c>
      <c r="AE22" s="47">
        <v>19913</v>
      </c>
      <c r="AF22" s="132">
        <f t="shared" si="6"/>
        <v>85.940699999999993</v>
      </c>
      <c r="AG22" s="47">
        <v>85940.7</v>
      </c>
      <c r="AH22" s="47">
        <v>-567</v>
      </c>
      <c r="AI22" s="133">
        <f t="shared" ref="AI22" si="127">AJ22*0.001</f>
        <v>113.83160000000001</v>
      </c>
      <c r="AJ22" s="47">
        <v>113831.6</v>
      </c>
      <c r="AK22" s="133">
        <f t="shared" si="121"/>
        <v>30.814200000000003</v>
      </c>
      <c r="AL22" s="47">
        <v>30814.2</v>
      </c>
      <c r="AM22" s="47">
        <v>-99.9</v>
      </c>
      <c r="AN22" s="134">
        <f t="shared" ref="AN22" si="128">AO22*0.001</f>
        <v>-0.40789999999999998</v>
      </c>
      <c r="AO22" s="47">
        <v>-407.9</v>
      </c>
      <c r="AP22" s="134">
        <f t="shared" ref="AP22" si="129">AQ22*0.001</f>
        <v>84.403399999999991</v>
      </c>
      <c r="AQ22" s="47">
        <v>84403.4</v>
      </c>
      <c r="AR22" s="134">
        <f t="shared" si="11"/>
        <v>84.811300000000003</v>
      </c>
      <c r="AS22" s="47">
        <v>84811.3</v>
      </c>
      <c r="AT22" s="47"/>
      <c r="AU22" s="134">
        <f t="shared" ref="AU22" si="130">AV22*0.001</f>
        <v>19.791</v>
      </c>
      <c r="AV22" s="47">
        <v>19791</v>
      </c>
      <c r="AW22" s="47">
        <v>30253.7</v>
      </c>
      <c r="AX22" s="47">
        <v>10462.6</v>
      </c>
      <c r="AY22" s="132">
        <f t="shared" si="13"/>
        <v>558.57890000000009</v>
      </c>
      <c r="AZ22" s="82">
        <f t="shared" si="14"/>
        <v>558.72975703439943</v>
      </c>
      <c r="BA22" s="47">
        <v>558578.9</v>
      </c>
      <c r="BB22" s="51"/>
      <c r="BC22" s="134">
        <f t="shared" si="15"/>
        <v>539.19569999999999</v>
      </c>
      <c r="BD22" s="82">
        <f t="shared" si="42"/>
        <v>539.34132215698241</v>
      </c>
      <c r="BE22" s="47">
        <v>539195.69999999995</v>
      </c>
      <c r="BF22" s="134">
        <f t="shared" si="17"/>
        <v>394.64979999999997</v>
      </c>
      <c r="BG22" s="82">
        <f t="shared" si="18"/>
        <v>394.75638422374038</v>
      </c>
      <c r="BH22" s="47">
        <v>394649.8</v>
      </c>
      <c r="BI22" s="134">
        <f t="shared" ref="BI22" si="131">BK22*0.001</f>
        <v>144.54589999999999</v>
      </c>
      <c r="BJ22" s="82">
        <f t="shared" si="20"/>
        <v>144.58493793324197</v>
      </c>
      <c r="BK22" s="47">
        <v>144545.9</v>
      </c>
      <c r="BL22" s="51"/>
      <c r="BM22" s="134">
        <f t="shared" si="21"/>
        <v>136.66800000000001</v>
      </c>
      <c r="BN22" s="82">
        <f t="shared" si="22"/>
        <v>136.70491032578798</v>
      </c>
      <c r="BO22" s="47">
        <v>136668</v>
      </c>
      <c r="BP22" s="51"/>
      <c r="BQ22" s="52">
        <v>539454.69999999995</v>
      </c>
    </row>
    <row r="23" spans="2:69" ht="24" customHeight="1" x14ac:dyDescent="0.4">
      <c r="B23" s="104" t="s">
        <v>53</v>
      </c>
      <c r="C23" s="116" t="s">
        <v>80</v>
      </c>
      <c r="D23" s="171">
        <f t="shared" si="23"/>
        <v>-2.3499999999999997E-3</v>
      </c>
      <c r="E23" s="36">
        <v>-0.23499999999999999</v>
      </c>
      <c r="F23" s="11">
        <v>723.9</v>
      </c>
      <c r="G23" s="11">
        <v>1411</v>
      </c>
      <c r="H23" s="9">
        <f t="shared" si="0"/>
        <v>-687.1</v>
      </c>
      <c r="I23" s="84">
        <f t="shared" si="24"/>
        <v>-31.899999999999977</v>
      </c>
      <c r="J23" s="227">
        <f t="shared" si="1"/>
        <v>67.400000000000006</v>
      </c>
      <c r="K23" s="227">
        <v>71.900000000000006</v>
      </c>
      <c r="L23" s="9">
        <v>139.30000000000001</v>
      </c>
      <c r="M23" s="227">
        <v>105.3</v>
      </c>
      <c r="N23" s="227">
        <v>8.1</v>
      </c>
      <c r="O23" s="227">
        <f t="shared" si="76"/>
        <v>66.7</v>
      </c>
      <c r="P23" s="9">
        <v>180.1</v>
      </c>
      <c r="Q23" s="525">
        <v>-40.799999999999997</v>
      </c>
      <c r="R23" s="334">
        <v>287</v>
      </c>
      <c r="S23" s="335">
        <f t="shared" si="44"/>
        <v>704.4</v>
      </c>
      <c r="T23" s="547">
        <v>991.4</v>
      </c>
      <c r="U23" s="557">
        <f t="shared" si="51"/>
        <v>44.799999999999955</v>
      </c>
      <c r="V23" s="488">
        <f t="shared" si="2"/>
        <v>554.572</v>
      </c>
      <c r="W23" s="17">
        <f t="shared" si="3"/>
        <v>555.8783140379893</v>
      </c>
      <c r="X23" s="6">
        <v>554572</v>
      </c>
      <c r="Y23" s="21">
        <f t="shared" ref="Y23" si="132">AA23*0.001</f>
        <v>297.98670000000004</v>
      </c>
      <c r="Z23" s="17">
        <f t="shared" si="31"/>
        <v>298.68861825289434</v>
      </c>
      <c r="AA23" s="6">
        <v>297986.7</v>
      </c>
      <c r="AB23" s="28">
        <f t="shared" si="5"/>
        <v>289.97470000000004</v>
      </c>
      <c r="AC23" s="6">
        <v>289974.7</v>
      </c>
      <c r="AD23" s="6">
        <v>241468.1</v>
      </c>
      <c r="AE23" s="6">
        <v>21506.5</v>
      </c>
      <c r="AF23" s="21">
        <f t="shared" si="6"/>
        <v>91.043700000000001</v>
      </c>
      <c r="AG23" s="6">
        <v>91043.7</v>
      </c>
      <c r="AH23" s="6">
        <v>2154.6</v>
      </c>
      <c r="AI23" s="28">
        <f t="shared" ref="AI23" si="133">AJ23*0.001</f>
        <v>118.7296</v>
      </c>
      <c r="AJ23" s="6">
        <v>118729.60000000001</v>
      </c>
      <c r="AK23" s="28">
        <f t="shared" si="121"/>
        <v>29.814900000000002</v>
      </c>
      <c r="AL23" s="6">
        <v>29814.9</v>
      </c>
      <c r="AM23" s="6">
        <v>-9</v>
      </c>
      <c r="AN23" s="33">
        <f t="shared" ref="AN23" si="134">AO23*0.001</f>
        <v>-6.6550000000000002</v>
      </c>
      <c r="AO23" s="6">
        <v>-6655</v>
      </c>
      <c r="AP23" s="33">
        <f t="shared" ref="AP23" si="135">AQ23*0.001</f>
        <v>103.8424</v>
      </c>
      <c r="AQ23" s="6">
        <v>103842.4</v>
      </c>
      <c r="AR23" s="33">
        <f t="shared" si="11"/>
        <v>110.49730000000001</v>
      </c>
      <c r="AS23" s="6">
        <v>110497.3</v>
      </c>
      <c r="AT23" s="6"/>
      <c r="AU23" s="33">
        <f t="shared" ref="AU23" si="136">AV23*0.001</f>
        <v>28.991200000000003</v>
      </c>
      <c r="AV23" s="6">
        <v>28991.200000000001</v>
      </c>
      <c r="AW23" s="6">
        <v>41348.6</v>
      </c>
      <c r="AX23" s="6">
        <v>12357.3</v>
      </c>
      <c r="AY23" s="21">
        <f t="shared" si="13"/>
        <v>583.56319999999994</v>
      </c>
      <c r="AZ23" s="81">
        <f t="shared" si="14"/>
        <v>584.93780383902163</v>
      </c>
      <c r="BA23" s="6">
        <v>583563.19999999995</v>
      </c>
      <c r="BB23" s="5"/>
      <c r="BC23" s="33">
        <f t="shared" si="15"/>
        <v>561.2269</v>
      </c>
      <c r="BD23" s="81">
        <f t="shared" si="42"/>
        <v>562.54888989124436</v>
      </c>
      <c r="BE23" s="6">
        <v>561226.9</v>
      </c>
      <c r="BF23" s="33">
        <f t="shared" si="17"/>
        <v>412.69150000000002</v>
      </c>
      <c r="BG23" s="81">
        <f t="shared" si="18"/>
        <v>413.66360948228339</v>
      </c>
      <c r="BH23" s="6">
        <v>412691.5</v>
      </c>
      <c r="BI23" s="33">
        <f t="shared" ref="BI23" si="137">BK23*0.001</f>
        <v>148.53540000000001</v>
      </c>
      <c r="BJ23" s="81">
        <f t="shared" si="20"/>
        <v>148.88528040896105</v>
      </c>
      <c r="BK23" s="6">
        <v>148535.4</v>
      </c>
      <c r="BL23" s="5"/>
      <c r="BM23" s="33">
        <f t="shared" si="21"/>
        <v>142.36500000000001</v>
      </c>
      <c r="BN23" s="81">
        <f t="shared" si="22"/>
        <v>142.70034581265975</v>
      </c>
      <c r="BO23" s="6">
        <v>142365</v>
      </c>
      <c r="BP23" s="5"/>
      <c r="BQ23" s="53">
        <v>552426.30000000005</v>
      </c>
    </row>
    <row r="24" spans="2:69" ht="24" customHeight="1" x14ac:dyDescent="0.4">
      <c r="B24" s="104" t="s">
        <v>54</v>
      </c>
      <c r="C24" s="117" t="s">
        <v>71</v>
      </c>
      <c r="D24" s="172">
        <f t="shared" si="23"/>
        <v>2.496E-2</v>
      </c>
      <c r="E24" s="36">
        <v>2.496</v>
      </c>
      <c r="F24" s="11">
        <v>740.7</v>
      </c>
      <c r="G24" s="11">
        <v>1442.7</v>
      </c>
      <c r="H24" s="38">
        <f t="shared" si="0"/>
        <v>-702</v>
      </c>
      <c r="I24" s="38">
        <f t="shared" si="24"/>
        <v>-14.899999999999977</v>
      </c>
      <c r="J24" s="227">
        <f t="shared" si="1"/>
        <v>69.100000000000009</v>
      </c>
      <c r="K24" s="227">
        <v>76.3</v>
      </c>
      <c r="L24" s="38">
        <v>145.4</v>
      </c>
      <c r="M24" s="227">
        <v>99.2</v>
      </c>
      <c r="N24" s="227">
        <v>8.1</v>
      </c>
      <c r="O24" s="227">
        <f t="shared" si="76"/>
        <v>70.3</v>
      </c>
      <c r="P24" s="38">
        <v>177.6</v>
      </c>
      <c r="Q24" s="526">
        <v>-32.200000000000003</v>
      </c>
      <c r="R24" s="334">
        <v>292</v>
      </c>
      <c r="S24" s="335">
        <f t="shared" si="44"/>
        <v>735.09999999999991</v>
      </c>
      <c r="T24" s="548">
        <v>1027.0999999999999</v>
      </c>
      <c r="U24" s="558">
        <f t="shared" si="51"/>
        <v>35.699999999999932</v>
      </c>
      <c r="V24" s="489">
        <f t="shared" si="2"/>
        <v>567.13080000000002</v>
      </c>
      <c r="W24" s="17">
        <f t="shared" si="3"/>
        <v>553.31993443646581</v>
      </c>
      <c r="X24" s="6">
        <v>567130.80000000005</v>
      </c>
      <c r="Y24" s="39">
        <f t="shared" ref="Y24" si="138">AA24*0.001</f>
        <v>315.40629999999999</v>
      </c>
      <c r="Z24" s="17">
        <f t="shared" si="31"/>
        <v>307.72547221354978</v>
      </c>
      <c r="AA24" s="6">
        <v>315406.3</v>
      </c>
      <c r="AB24" s="40">
        <f t="shared" si="5"/>
        <v>307.6028</v>
      </c>
      <c r="AC24" s="6">
        <v>307602.8</v>
      </c>
      <c r="AD24" s="6">
        <v>259169.5</v>
      </c>
      <c r="AE24" s="6">
        <v>22042.799999999999</v>
      </c>
      <c r="AF24" s="110">
        <f t="shared" si="6"/>
        <v>98.388999999999996</v>
      </c>
      <c r="AG24" s="6">
        <v>98389</v>
      </c>
      <c r="AH24" s="6">
        <v>2742.9</v>
      </c>
      <c r="AI24" s="40">
        <f t="shared" ref="AI24" si="139">AJ24*0.001</f>
        <v>122.03360000000001</v>
      </c>
      <c r="AJ24" s="6">
        <v>122033.60000000001</v>
      </c>
      <c r="AK24" s="40">
        <f t="shared" si="121"/>
        <v>29.460400000000003</v>
      </c>
      <c r="AL24" s="6">
        <v>29460.400000000001</v>
      </c>
      <c r="AM24" s="6">
        <v>-81.599999999999994</v>
      </c>
      <c r="AN24" s="41">
        <f t="shared" ref="AN24" si="140">AO24*0.001</f>
        <v>-22.8627</v>
      </c>
      <c r="AO24" s="6">
        <v>-22862.7</v>
      </c>
      <c r="AP24" s="108">
        <f t="shared" ref="AP24" si="141">AQ24*0.001</f>
        <v>123.52550000000001</v>
      </c>
      <c r="AQ24" s="6">
        <v>123525.5</v>
      </c>
      <c r="AR24" s="108">
        <f t="shared" si="11"/>
        <v>146.38810000000001</v>
      </c>
      <c r="AS24" s="6">
        <v>146388.1</v>
      </c>
      <c r="AT24" s="6"/>
      <c r="AU24" s="41">
        <f t="shared" ref="AU24" si="142">AV24*0.001</f>
        <v>34.809400000000004</v>
      </c>
      <c r="AV24" s="6">
        <v>34809.4</v>
      </c>
      <c r="AW24" s="6">
        <v>51415.4</v>
      </c>
      <c r="AX24" s="6">
        <v>16606.099999999999</v>
      </c>
      <c r="AY24" s="110">
        <f t="shared" si="13"/>
        <v>601.94010000000003</v>
      </c>
      <c r="AZ24" s="81">
        <f t="shared" si="14"/>
        <v>587.28155245082735</v>
      </c>
      <c r="BA24" s="6">
        <v>601940.1</v>
      </c>
      <c r="BB24" s="5"/>
      <c r="BC24" s="108">
        <f t="shared" si="15"/>
        <v>589.99340000000007</v>
      </c>
      <c r="BD24" s="81">
        <f t="shared" si="42"/>
        <v>575.62578051826415</v>
      </c>
      <c r="BE24" s="6">
        <v>589993.4</v>
      </c>
      <c r="BF24" s="108">
        <f t="shared" si="17"/>
        <v>438.58109999999999</v>
      </c>
      <c r="BG24" s="81">
        <f t="shared" si="18"/>
        <v>427.90069856384633</v>
      </c>
      <c r="BH24" s="6">
        <v>438581.1</v>
      </c>
      <c r="BI24" s="41">
        <f t="shared" ref="BI24" si="143">BK24*0.001</f>
        <v>151.41229999999999</v>
      </c>
      <c r="BJ24" s="81">
        <f t="shared" si="20"/>
        <v>147.7250819544177</v>
      </c>
      <c r="BK24" s="6">
        <v>151412.29999999999</v>
      </c>
      <c r="BL24" s="5"/>
      <c r="BM24" s="41">
        <f t="shared" si="21"/>
        <v>149.8922</v>
      </c>
      <c r="BN24" s="81">
        <f t="shared" si="22"/>
        <v>146.24199968779268</v>
      </c>
      <c r="BO24" s="6">
        <v>149892.20000000001</v>
      </c>
      <c r="BP24" s="5"/>
      <c r="BQ24" s="53">
        <v>564469.4</v>
      </c>
    </row>
    <row r="25" spans="2:69" ht="24" customHeight="1" x14ac:dyDescent="0.4">
      <c r="B25" s="104" t="s">
        <v>55</v>
      </c>
      <c r="C25" s="117" t="s">
        <v>71</v>
      </c>
      <c r="D25" s="172">
        <f t="shared" si="23"/>
        <v>3.2690000000000004E-2</v>
      </c>
      <c r="E25" s="36">
        <v>3.2690000000000001</v>
      </c>
      <c r="F25" s="11">
        <v>778.1</v>
      </c>
      <c r="G25" s="11">
        <v>1473.8</v>
      </c>
      <c r="H25" s="38">
        <f>F25-G25</f>
        <v>-695.69999999999993</v>
      </c>
      <c r="I25" s="38">
        <f t="shared" si="24"/>
        <v>6.3000000000000682</v>
      </c>
      <c r="J25" s="227">
        <f>L25-K25</f>
        <v>73.900000000000006</v>
      </c>
      <c r="K25" s="227">
        <v>77.400000000000006</v>
      </c>
      <c r="L25" s="38">
        <v>151.30000000000001</v>
      </c>
      <c r="M25" s="227">
        <v>94</v>
      </c>
      <c r="N25" s="505" t="s">
        <v>123</v>
      </c>
      <c r="O25" s="11" t="s">
        <v>65</v>
      </c>
      <c r="P25" s="38">
        <v>170.4</v>
      </c>
      <c r="Q25" s="527">
        <v>-19</v>
      </c>
      <c r="R25" s="334">
        <v>297</v>
      </c>
      <c r="S25" s="335">
        <f t="shared" si="44"/>
        <v>756.7</v>
      </c>
      <c r="T25" s="548">
        <v>1053.7</v>
      </c>
      <c r="U25" s="558">
        <f t="shared" si="51"/>
        <v>26.600000000000136</v>
      </c>
      <c r="V25" s="489">
        <f t="shared" si="2"/>
        <v>594.70819999999992</v>
      </c>
      <c r="W25" s="17">
        <f t="shared" si="3"/>
        <v>575.88259787545132</v>
      </c>
      <c r="X25" s="6">
        <v>594708.19999999995</v>
      </c>
      <c r="Y25" s="39">
        <f t="shared" ref="Y25" si="144">AA25*0.001</f>
        <v>323.19370000000004</v>
      </c>
      <c r="Z25" s="17">
        <f t="shared" si="31"/>
        <v>312.96294144418943</v>
      </c>
      <c r="AA25" s="6">
        <v>323193.7</v>
      </c>
      <c r="AB25" s="40">
        <f t="shared" si="5"/>
        <v>314.8877</v>
      </c>
      <c r="AC25" s="6">
        <v>314887.7</v>
      </c>
      <c r="AD25" s="6">
        <v>266484</v>
      </c>
      <c r="AE25" s="6">
        <v>22234.799999999999</v>
      </c>
      <c r="AF25" s="110">
        <f t="shared" si="6"/>
        <v>101.81960000000001</v>
      </c>
      <c r="AG25" s="6">
        <v>101819.6</v>
      </c>
      <c r="AH25" s="6">
        <v>636.4</v>
      </c>
      <c r="AI25" s="40">
        <f t="shared" ref="AI25" si="145">AJ25*0.001</f>
        <v>122.4584</v>
      </c>
      <c r="AJ25" s="6">
        <v>122458.4</v>
      </c>
      <c r="AK25" s="40">
        <f t="shared" si="121"/>
        <v>30.377599999999997</v>
      </c>
      <c r="AL25" s="6">
        <v>30377.599999999999</v>
      </c>
      <c r="AM25" s="6">
        <v>51.5</v>
      </c>
      <c r="AN25" s="41">
        <f t="shared" ref="AN25" si="146">AO25*0.001</f>
        <v>-6.0636999999999999</v>
      </c>
      <c r="AO25" s="6">
        <v>-6063.7</v>
      </c>
      <c r="AP25" s="108">
        <f t="shared" ref="AP25" si="147">AQ25*0.001</f>
        <v>132.6397</v>
      </c>
      <c r="AQ25" s="6">
        <v>132639.70000000001</v>
      </c>
      <c r="AR25" s="108">
        <f t="shared" si="11"/>
        <v>138.70339999999999</v>
      </c>
      <c r="AS25" s="6">
        <v>138703.4</v>
      </c>
      <c r="AT25" s="6"/>
      <c r="AU25" s="41">
        <f t="shared" ref="AU25" si="148">AV25*0.001</f>
        <v>36.325199999999995</v>
      </c>
      <c r="AV25" s="6">
        <v>36325.199999999997</v>
      </c>
      <c r="AW25" s="6">
        <v>59263</v>
      </c>
      <c r="AX25" s="6">
        <v>22937.8</v>
      </c>
      <c r="AY25" s="110">
        <f t="shared" si="13"/>
        <v>631.03340000000003</v>
      </c>
      <c r="AZ25" s="81">
        <f t="shared" si="14"/>
        <v>611.05791670297958</v>
      </c>
      <c r="BA25" s="6">
        <v>631033.4</v>
      </c>
      <c r="BB25" s="5"/>
      <c r="BC25" s="108">
        <f t="shared" si="15"/>
        <v>600.77190000000007</v>
      </c>
      <c r="BD25" s="81">
        <f t="shared" si="42"/>
        <v>581.75435028905099</v>
      </c>
      <c r="BE25" s="6">
        <v>600771.9</v>
      </c>
      <c r="BF25" s="108">
        <f t="shared" si="17"/>
        <v>447.88440000000003</v>
      </c>
      <c r="BG25" s="81">
        <f t="shared" si="18"/>
        <v>433.70653342242105</v>
      </c>
      <c r="BH25" s="6">
        <v>447884.4</v>
      </c>
      <c r="BI25" s="41">
        <f t="shared" ref="BI25" si="149">BK25*0.001</f>
        <v>152.88750000000002</v>
      </c>
      <c r="BJ25" s="81">
        <f t="shared" si="20"/>
        <v>148.04781686662986</v>
      </c>
      <c r="BK25" s="6">
        <v>152887.5</v>
      </c>
      <c r="BL25" s="5"/>
      <c r="BM25" s="41">
        <f t="shared" si="21"/>
        <v>154.43200000000002</v>
      </c>
      <c r="BN25" s="81">
        <f t="shared" si="22"/>
        <v>149.5434254229246</v>
      </c>
      <c r="BO25" s="6">
        <v>154432</v>
      </c>
      <c r="BP25" s="5"/>
      <c r="BQ25" s="53">
        <v>594020.30000000005</v>
      </c>
    </row>
    <row r="26" spans="2:69" ht="24" customHeight="1" thickBot="1" x14ac:dyDescent="0.45">
      <c r="B26" s="105" t="s">
        <v>56</v>
      </c>
      <c r="C26" s="118" t="s">
        <v>81</v>
      </c>
      <c r="D26" s="173">
        <f t="shared" si="23"/>
        <v>2.7389999999999998E-2</v>
      </c>
      <c r="E26" s="54">
        <v>2.7389999999999999</v>
      </c>
      <c r="F26" s="55" t="s">
        <v>65</v>
      </c>
      <c r="G26" s="55" t="s">
        <v>65</v>
      </c>
      <c r="H26" s="56" t="s">
        <v>65</v>
      </c>
      <c r="I26" s="56" t="s">
        <v>65</v>
      </c>
      <c r="J26" s="55" t="s">
        <v>65</v>
      </c>
      <c r="K26" s="55" t="s">
        <v>65</v>
      </c>
      <c r="L26" s="56" t="s">
        <v>119</v>
      </c>
      <c r="M26" s="504" t="s">
        <v>65</v>
      </c>
      <c r="N26" s="504" t="s">
        <v>65</v>
      </c>
      <c r="O26" s="504" t="s">
        <v>65</v>
      </c>
      <c r="P26" s="56" t="s">
        <v>119</v>
      </c>
      <c r="Q26" s="528" t="s">
        <v>65</v>
      </c>
      <c r="R26" s="337">
        <v>304</v>
      </c>
      <c r="S26" s="338">
        <f t="shared" si="44"/>
        <v>775.7</v>
      </c>
      <c r="T26" s="549">
        <v>1079.7</v>
      </c>
      <c r="U26" s="559">
        <f t="shared" si="51"/>
        <v>26</v>
      </c>
      <c r="V26" s="490">
        <f>X26*0.001</f>
        <v>616.90949999999998</v>
      </c>
      <c r="W26" s="80">
        <f t="shared" si="3"/>
        <v>600.46282327061772</v>
      </c>
      <c r="X26" s="57">
        <v>616909.5</v>
      </c>
      <c r="Y26" s="58">
        <f t="shared" ref="Y26" si="150">AA26*0.001</f>
        <v>333.14370000000002</v>
      </c>
      <c r="Z26" s="80">
        <f t="shared" si="31"/>
        <v>324.26215945259349</v>
      </c>
      <c r="AA26" s="57">
        <v>333143.7</v>
      </c>
      <c r="AB26" s="59">
        <f t="shared" si="5"/>
        <v>324.59409999999997</v>
      </c>
      <c r="AC26" s="57">
        <v>324594.09999999998</v>
      </c>
      <c r="AD26" s="57">
        <v>276200.7</v>
      </c>
      <c r="AE26" s="57">
        <v>22652.400000000001</v>
      </c>
      <c r="AF26" s="111">
        <f t="shared" si="6"/>
        <v>107.7475</v>
      </c>
      <c r="AG26" s="57">
        <v>107747.5</v>
      </c>
      <c r="AH26" s="57">
        <v>1032.5</v>
      </c>
      <c r="AI26" s="59">
        <f t="shared" ref="AI26" si="151">AJ26*0.001</f>
        <v>126.67570000000001</v>
      </c>
      <c r="AJ26" s="57">
        <v>126675.7</v>
      </c>
      <c r="AK26" s="59">
        <f t="shared" si="121"/>
        <v>31.810900000000004</v>
      </c>
      <c r="AL26" s="57">
        <v>31810.9</v>
      </c>
      <c r="AM26" s="57">
        <v>-17.399999999999999</v>
      </c>
      <c r="AN26" s="60">
        <f t="shared" ref="AN26" si="152">AO26*0.001</f>
        <v>-6.1360000000000001</v>
      </c>
      <c r="AO26" s="57">
        <v>-6136</v>
      </c>
      <c r="AP26" s="109">
        <f t="shared" ref="AP26" si="153">AQ26*0.001</f>
        <v>141.36250000000001</v>
      </c>
      <c r="AQ26" s="57">
        <v>141362.5</v>
      </c>
      <c r="AR26" s="109">
        <f t="shared" si="11"/>
        <v>147.49850000000001</v>
      </c>
      <c r="AS26" s="57">
        <v>147498.5</v>
      </c>
      <c r="AT26" s="57"/>
      <c r="AU26" s="60">
        <f t="shared" ref="AU26" si="154">AV26*0.001</f>
        <v>40.840699999999998</v>
      </c>
      <c r="AV26" s="57">
        <v>40840.699999999997</v>
      </c>
      <c r="AW26" s="57">
        <v>66879.399999999994</v>
      </c>
      <c r="AX26" s="57">
        <v>26038.7</v>
      </c>
      <c r="AY26" s="111">
        <f t="shared" si="13"/>
        <v>657.75019999999995</v>
      </c>
      <c r="AZ26" s="83">
        <f t="shared" si="14"/>
        <v>640.21471885067979</v>
      </c>
      <c r="BA26" s="57">
        <v>657750.19999999995</v>
      </c>
      <c r="BB26" s="61"/>
      <c r="BC26" s="109">
        <f t="shared" si="15"/>
        <v>623.04540000000009</v>
      </c>
      <c r="BD26" s="83">
        <f t="shared" si="42"/>
        <v>606.4351414749998</v>
      </c>
      <c r="BE26" s="57">
        <v>623045.4</v>
      </c>
      <c r="BF26" s="109">
        <f t="shared" si="17"/>
        <v>464.57620000000003</v>
      </c>
      <c r="BG26" s="83">
        <f t="shared" si="18"/>
        <v>452.19069681425748</v>
      </c>
      <c r="BH26" s="57">
        <v>464576.2</v>
      </c>
      <c r="BI26" s="60">
        <f t="shared" ref="BI26" si="155">BK26*0.001</f>
        <v>158.4692</v>
      </c>
      <c r="BJ26" s="83">
        <f t="shared" si="20"/>
        <v>154.24444466074226</v>
      </c>
      <c r="BK26" s="57">
        <v>158469.20000000001</v>
      </c>
      <c r="BL26" s="61"/>
      <c r="BM26" s="60">
        <f t="shared" si="21"/>
        <v>162.21079999999998</v>
      </c>
      <c r="BN26" s="83">
        <f t="shared" si="22"/>
        <v>157.88629439648037</v>
      </c>
      <c r="BO26" s="57">
        <v>162210.79999999999</v>
      </c>
      <c r="BP26" s="61"/>
      <c r="BQ26" s="62">
        <v>615894.30000000005</v>
      </c>
    </row>
    <row r="27" spans="2:69" x14ac:dyDescent="0.4">
      <c r="B27" s="101" t="s">
        <v>90</v>
      </c>
    </row>
    <row r="28" spans="2:69" ht="26.25" customHeight="1" x14ac:dyDescent="0.4">
      <c r="B28" s="632" t="s">
        <v>124</v>
      </c>
      <c r="C28" s="633"/>
      <c r="D28" s="633"/>
      <c r="E28" s="633"/>
      <c r="F28" s="633"/>
      <c r="G28" s="633"/>
      <c r="H28" s="633"/>
      <c r="I28" s="633"/>
      <c r="J28" s="633"/>
      <c r="K28" s="633"/>
      <c r="L28" s="633"/>
      <c r="M28" s="633"/>
      <c r="N28" s="633"/>
      <c r="O28" s="633"/>
      <c r="P28" s="633"/>
      <c r="Q28" s="633"/>
      <c r="R28" s="633"/>
      <c r="S28" s="633"/>
      <c r="T28" s="633"/>
      <c r="U28" s="633"/>
      <c r="V28" s="633"/>
      <c r="W28" s="633"/>
      <c r="X28" s="633"/>
      <c r="Y28" s="633"/>
      <c r="Z28" s="633"/>
      <c r="AA28" s="633"/>
      <c r="AB28" s="633"/>
      <c r="AC28" s="633"/>
      <c r="AD28" s="633"/>
      <c r="AE28" s="633"/>
      <c r="AF28" s="633"/>
      <c r="AG28" s="633"/>
      <c r="AH28" s="633"/>
      <c r="AI28" s="633"/>
      <c r="AJ28" s="633"/>
      <c r="AK28" s="633"/>
      <c r="AL28" s="633"/>
      <c r="AM28" s="633"/>
      <c r="AN28" s="633"/>
      <c r="AO28" s="633"/>
      <c r="AP28" s="633"/>
      <c r="AQ28" s="633"/>
      <c r="AR28" s="633"/>
      <c r="AS28" s="633"/>
      <c r="AT28" s="633"/>
      <c r="AU28" s="633"/>
      <c r="AV28" s="633"/>
      <c r="AW28" s="633"/>
      <c r="AX28" s="633"/>
      <c r="AY28" s="633"/>
      <c r="AZ28" s="633"/>
      <c r="BA28" s="633"/>
      <c r="BB28" s="633"/>
      <c r="BC28" s="633"/>
      <c r="BD28" s="633"/>
      <c r="BE28" s="633"/>
      <c r="BF28" s="633"/>
      <c r="BG28" s="633"/>
      <c r="BH28" s="633"/>
      <c r="BI28" s="633"/>
      <c r="BJ28" s="633"/>
      <c r="BK28" s="633"/>
      <c r="BL28" s="633"/>
      <c r="BM28" s="633"/>
      <c r="BN28" s="633"/>
      <c r="BO28" s="633"/>
      <c r="BP28" s="633"/>
      <c r="BQ28" s="633"/>
    </row>
    <row r="29" spans="2:69" ht="25.5" customHeight="1" x14ac:dyDescent="0.4">
      <c r="B29" s="632" t="s">
        <v>125</v>
      </c>
      <c r="C29" s="633"/>
      <c r="D29" s="633"/>
      <c r="E29" s="633"/>
      <c r="F29" s="633"/>
      <c r="G29" s="633"/>
      <c r="H29" s="633"/>
      <c r="I29" s="633"/>
      <c r="J29" s="633"/>
      <c r="K29" s="633"/>
      <c r="L29" s="633"/>
      <c r="M29" s="633"/>
      <c r="N29" s="633"/>
      <c r="O29" s="633"/>
      <c r="P29" s="633"/>
      <c r="Q29" s="633"/>
      <c r="R29" s="633"/>
      <c r="S29" s="633"/>
      <c r="T29" s="633"/>
      <c r="U29" s="633"/>
      <c r="V29" s="633"/>
      <c r="W29" s="633"/>
      <c r="X29" s="633"/>
      <c r="Y29" s="633"/>
      <c r="Z29" s="633"/>
      <c r="AA29" s="633"/>
      <c r="AB29" s="633"/>
      <c r="AC29" s="633"/>
      <c r="AD29" s="633"/>
      <c r="AE29" s="633"/>
      <c r="AF29" s="633"/>
      <c r="AG29" s="633"/>
      <c r="AH29" s="633"/>
      <c r="AI29" s="633"/>
      <c r="AJ29" s="633"/>
      <c r="AK29" s="633"/>
      <c r="AL29" s="633"/>
      <c r="AM29" s="633"/>
      <c r="AN29" s="633"/>
      <c r="AO29" s="633"/>
      <c r="AP29" s="633"/>
      <c r="AQ29" s="633"/>
      <c r="AR29" s="633"/>
      <c r="AS29" s="633"/>
      <c r="AT29" s="633"/>
      <c r="AU29" s="633"/>
      <c r="AV29" s="633"/>
      <c r="AW29" s="633"/>
      <c r="AX29" s="633"/>
      <c r="AY29" s="633"/>
      <c r="AZ29" s="633"/>
      <c r="BA29" s="633"/>
      <c r="BB29" s="633"/>
      <c r="BC29" s="633"/>
      <c r="BD29" s="633"/>
      <c r="BE29" s="633"/>
      <c r="BF29" s="633"/>
      <c r="BG29" s="633"/>
      <c r="BH29" s="633"/>
      <c r="BI29" s="633"/>
      <c r="BJ29" s="633"/>
      <c r="BK29" s="633"/>
      <c r="BL29" s="633"/>
      <c r="BM29" s="633"/>
      <c r="BN29" s="633"/>
      <c r="BO29" s="633"/>
      <c r="BP29" s="633"/>
      <c r="BQ29" s="633"/>
    </row>
    <row r="30" spans="2:69" ht="24.75" customHeight="1" x14ac:dyDescent="0.4">
      <c r="B30" s="632" t="s">
        <v>128</v>
      </c>
      <c r="C30" s="633"/>
      <c r="D30" s="633"/>
      <c r="E30" s="633"/>
      <c r="F30" s="633"/>
      <c r="G30" s="633"/>
      <c r="H30" s="633"/>
      <c r="I30" s="633"/>
      <c r="J30" s="633"/>
      <c r="K30" s="633"/>
      <c r="L30" s="633"/>
      <c r="M30" s="633"/>
      <c r="N30" s="633"/>
      <c r="O30" s="633"/>
      <c r="P30" s="633"/>
      <c r="Q30" s="633"/>
      <c r="R30" s="633"/>
      <c r="S30" s="633"/>
      <c r="T30" s="633"/>
      <c r="U30" s="633"/>
      <c r="V30" s="633"/>
      <c r="W30" s="633"/>
      <c r="X30" s="633"/>
      <c r="Y30" s="633"/>
      <c r="Z30" s="633"/>
      <c r="AA30" s="633"/>
      <c r="AB30" s="633"/>
      <c r="AC30" s="633"/>
      <c r="AD30" s="633"/>
      <c r="AE30" s="633"/>
      <c r="AF30" s="633"/>
      <c r="AG30" s="633"/>
      <c r="AH30" s="633"/>
      <c r="AI30" s="633"/>
      <c r="AJ30" s="633"/>
      <c r="AK30" s="633"/>
      <c r="AL30" s="633"/>
      <c r="AM30" s="633"/>
      <c r="AN30" s="633"/>
      <c r="AO30" s="633"/>
      <c r="AP30" s="633"/>
      <c r="AQ30" s="633"/>
      <c r="AR30" s="633"/>
      <c r="AS30" s="633"/>
      <c r="AT30" s="633"/>
      <c r="AU30" s="633"/>
      <c r="AV30" s="633"/>
      <c r="AW30" s="633"/>
      <c r="AX30" s="633"/>
      <c r="AY30" s="633"/>
      <c r="AZ30" s="633"/>
      <c r="BA30" s="633"/>
      <c r="BB30" s="633"/>
      <c r="BC30" s="633"/>
      <c r="BD30" s="633"/>
      <c r="BE30" s="633"/>
      <c r="BF30" s="633"/>
      <c r="BG30" s="633"/>
      <c r="BH30" s="633"/>
      <c r="BI30" s="633"/>
      <c r="BJ30" s="633"/>
      <c r="BK30" s="633"/>
      <c r="BL30" s="633"/>
      <c r="BM30" s="633"/>
      <c r="BN30" s="633"/>
      <c r="BO30" s="633"/>
      <c r="BP30" s="633"/>
      <c r="BQ30" s="633"/>
    </row>
  </sheetData>
  <mergeCells count="33">
    <mergeCell ref="B28:BQ28"/>
    <mergeCell ref="J2:L2"/>
    <mergeCell ref="M2:P2"/>
    <mergeCell ref="B29:BQ29"/>
    <mergeCell ref="B30:BQ30"/>
    <mergeCell ref="D2:E2"/>
    <mergeCell ref="AY3:BA3"/>
    <mergeCell ref="AK2:AL2"/>
    <mergeCell ref="AK3:AL3"/>
    <mergeCell ref="AB2:AC2"/>
    <mergeCell ref="AB3:AC3"/>
    <mergeCell ref="AY2:BA2"/>
    <mergeCell ref="BM2:BO2"/>
    <mergeCell ref="BM3:BO3"/>
    <mergeCell ref="V3:X3"/>
    <mergeCell ref="AI3:AJ3"/>
    <mergeCell ref="AN3:AO3"/>
    <mergeCell ref="AF3:AG3"/>
    <mergeCell ref="AF2:AG2"/>
    <mergeCell ref="Y3:AA3"/>
    <mergeCell ref="V2:X2"/>
    <mergeCell ref="Y2:AA2"/>
    <mergeCell ref="AI2:AJ2"/>
    <mergeCell ref="AN2:AO2"/>
    <mergeCell ref="AP2:AQ2"/>
    <mergeCell ref="BI2:BK2"/>
    <mergeCell ref="BI3:BK3"/>
    <mergeCell ref="AR2:AS2"/>
    <mergeCell ref="BC2:BE2"/>
    <mergeCell ref="AU2:AV2"/>
    <mergeCell ref="BF2:BH2"/>
    <mergeCell ref="BC3:BE3"/>
    <mergeCell ref="BF3:BH3"/>
  </mergeCells>
  <phoneticPr fontId="18"/>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Q32"/>
  <sheetViews>
    <sheetView workbookViewId="0">
      <selection activeCell="I14" sqref="I14"/>
    </sheetView>
  </sheetViews>
  <sheetFormatPr defaultRowHeight="25.5" x14ac:dyDescent="0.4"/>
  <cols>
    <col min="1" max="1" width="1.875" customWidth="1"/>
    <col min="2" max="2" width="11.875" style="2" customWidth="1"/>
    <col min="3" max="3" width="11.375" style="37" customWidth="1"/>
    <col min="4" max="4" width="6.875" style="37" customWidth="1"/>
    <col min="5" max="5" width="8.25" style="37" hidden="1" customWidth="1"/>
    <col min="6" max="7" width="7.375" style="12" customWidth="1"/>
    <col min="8" max="9" width="7.375" style="2" customWidth="1"/>
    <col min="10" max="10" width="7.375" style="8" customWidth="1"/>
    <col min="11" max="11" width="5.375" style="8" customWidth="1"/>
    <col min="12" max="12" width="1.5" style="8" customWidth="1"/>
    <col min="13" max="13" width="8" style="22" hidden="1" customWidth="1"/>
    <col min="14" max="14" width="0.375" hidden="1" customWidth="1"/>
    <col min="15" max="15" width="7.75" style="23" customWidth="1"/>
    <col min="16" max="16" width="8" style="23" hidden="1" customWidth="1"/>
    <col min="17" max="18" width="8.875" hidden="1" customWidth="1"/>
    <col min="19" max="21" width="10.5" hidden="1" customWidth="1"/>
    <col min="22" max="22" width="8.5" style="23" hidden="1" customWidth="1"/>
    <col min="23" max="24" width="10.5" hidden="1" customWidth="1"/>
    <col min="25" max="25" width="7.875" style="29" customWidth="1"/>
    <col min="26" max="26" width="10.125" hidden="1" customWidth="1"/>
    <col min="27" max="27" width="8.25" customWidth="1"/>
    <col min="28" max="28" width="0.125" hidden="1" customWidth="1"/>
    <col min="29" max="29" width="10.125" hidden="1" customWidth="1"/>
    <col min="30" max="30" width="6.875" hidden="1" customWidth="1"/>
    <col min="31" max="31" width="10.125" hidden="1" customWidth="1"/>
    <col min="32" max="32" width="6.625" customWidth="1"/>
    <col min="33" max="33" width="10.125" hidden="1" customWidth="1"/>
    <col min="34" max="34" width="7" style="34" customWidth="1"/>
    <col min="35" max="35" width="8.75" hidden="1" customWidth="1"/>
    <col min="36" max="36" width="8.625" style="29" hidden="1" customWidth="1"/>
    <col min="37" max="37" width="0.75" hidden="1" customWidth="1"/>
    <col min="38" max="38" width="8.625" style="29" hidden="1" customWidth="1"/>
    <col min="39" max="39" width="10.5" hidden="1" customWidth="1"/>
    <col min="40" max="40" width="8.5" hidden="1" customWidth="1"/>
    <col min="41" max="41" width="8" customWidth="1"/>
    <col min="42" max="42" width="4.375" hidden="1" customWidth="1"/>
    <col min="43" max="43" width="0.125" customWidth="1"/>
    <col min="44" max="44" width="1.125" customWidth="1"/>
    <col min="45" max="45" width="8.375" style="29" customWidth="1"/>
    <col min="46" max="46" width="1" style="29" hidden="1" customWidth="1"/>
    <col min="47" max="47" width="0.125" customWidth="1"/>
    <col min="48" max="48" width="6.625" customWidth="1"/>
    <col min="49" max="50" width="8.25" hidden="1" customWidth="1"/>
    <col min="51" max="51" width="0.125" hidden="1" customWidth="1"/>
    <col min="52" max="52" width="6.875" customWidth="1"/>
    <col min="53" max="53" width="7.125" hidden="1" customWidth="1"/>
    <col min="54" max="54" width="7.125" customWidth="1"/>
    <col min="55" max="55" width="7.125" hidden="1" customWidth="1"/>
    <col min="56" max="56" width="7.625" customWidth="1"/>
    <col min="57" max="57" width="1" customWidth="1"/>
    <col min="58" max="58" width="7.625" customWidth="1"/>
    <col min="59" max="59" width="8" style="34" hidden="1" customWidth="1"/>
    <col min="60" max="60" width="0.375" style="34" hidden="1" customWidth="1"/>
    <col min="61" max="61" width="7.125" customWidth="1"/>
    <col min="62" max="63" width="8.875" style="29" hidden="1" customWidth="1"/>
    <col min="64" max="64" width="7" customWidth="1"/>
    <col min="65" max="66" width="8.875" style="34" hidden="1" customWidth="1"/>
    <col min="67" max="67" width="7.625" style="215" customWidth="1"/>
    <col min="68" max="68" width="0.125" style="215" customWidth="1"/>
    <col min="69" max="69" width="8.625" style="215" customWidth="1"/>
    <col min="70" max="70" width="10.875" customWidth="1"/>
  </cols>
  <sheetData>
    <row r="1" spans="2:69" s="1" customFormat="1" ht="6.75" customHeight="1" thickBot="1" x14ac:dyDescent="0.45">
      <c r="B1" s="186"/>
      <c r="C1" s="468"/>
      <c r="D1" s="468"/>
      <c r="E1" s="468"/>
      <c r="F1" s="469"/>
      <c r="G1" s="469"/>
      <c r="H1" s="192"/>
      <c r="I1" s="192"/>
      <c r="J1" s="470"/>
      <c r="K1" s="470"/>
      <c r="L1" s="470"/>
      <c r="M1" s="471"/>
      <c r="N1" s="186"/>
      <c r="O1" s="469"/>
      <c r="P1" s="469"/>
      <c r="Q1" s="186"/>
      <c r="R1" s="186"/>
      <c r="S1" s="186"/>
      <c r="T1" s="186"/>
      <c r="U1" s="186"/>
      <c r="V1" s="469"/>
      <c r="W1" s="186"/>
      <c r="X1" s="186"/>
      <c r="Y1" s="192"/>
      <c r="Z1" s="186"/>
      <c r="AA1" s="186"/>
      <c r="AB1" s="186"/>
      <c r="AC1" s="186"/>
      <c r="AD1" s="186"/>
      <c r="AE1" s="186"/>
      <c r="AF1" s="186"/>
      <c r="AG1" s="186"/>
      <c r="AH1" s="470"/>
      <c r="AI1" s="186"/>
      <c r="AJ1" s="192"/>
      <c r="AK1" s="186"/>
      <c r="AL1" s="192"/>
      <c r="AM1" s="186"/>
      <c r="AN1" s="186"/>
      <c r="AO1" s="186"/>
      <c r="AP1" s="186"/>
      <c r="AQ1" s="186"/>
      <c r="AR1" s="186"/>
      <c r="AS1" s="192"/>
      <c r="AT1" s="192"/>
      <c r="AU1" s="186"/>
      <c r="AV1" s="186"/>
      <c r="AW1" s="186"/>
      <c r="AX1" s="186"/>
      <c r="AY1" s="186"/>
      <c r="AZ1" s="186"/>
      <c r="BA1" s="186"/>
      <c r="BB1" s="186"/>
      <c r="BC1" s="186"/>
      <c r="BD1" s="186"/>
      <c r="BE1" s="186"/>
      <c r="BF1" s="186"/>
      <c r="BG1" s="470"/>
      <c r="BH1" s="470"/>
      <c r="BI1" s="186"/>
      <c r="BJ1" s="192"/>
      <c r="BK1" s="192"/>
      <c r="BL1" s="186"/>
      <c r="BM1" s="470"/>
      <c r="BN1" s="470"/>
      <c r="BO1" s="472"/>
      <c r="BP1" s="212"/>
      <c r="BQ1" s="212"/>
    </row>
    <row r="2" spans="2:69" s="1" customFormat="1" ht="27.75" customHeight="1" thickBot="1" x14ac:dyDescent="0.45">
      <c r="B2" s="644" t="s">
        <v>106</v>
      </c>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c r="AW2" s="645"/>
      <c r="AX2" s="645"/>
      <c r="AY2" s="645"/>
      <c r="AZ2" s="645"/>
      <c r="BA2" s="645"/>
      <c r="BB2" s="645"/>
      <c r="BC2" s="645"/>
      <c r="BD2" s="645"/>
      <c r="BE2" s="645"/>
      <c r="BF2" s="645"/>
      <c r="BG2" s="645"/>
      <c r="BH2" s="645"/>
      <c r="BI2" s="645"/>
      <c r="BJ2" s="645"/>
      <c r="BK2" s="645"/>
      <c r="BL2" s="645"/>
      <c r="BM2" s="645"/>
      <c r="BN2" s="645"/>
      <c r="BO2" s="646"/>
      <c r="BP2" s="212"/>
      <c r="BQ2" s="212"/>
    </row>
    <row r="3" spans="2:69" s="1" customFormat="1" ht="8.25" customHeight="1" thickBot="1" x14ac:dyDescent="0.45">
      <c r="B3" s="186"/>
      <c r="C3" s="468"/>
      <c r="D3" s="468"/>
      <c r="E3" s="468"/>
      <c r="F3" s="469"/>
      <c r="G3" s="469"/>
      <c r="H3" s="192"/>
      <c r="I3" s="192"/>
      <c r="J3" s="470"/>
      <c r="K3" s="470"/>
      <c r="L3" s="470"/>
      <c r="M3" s="471"/>
      <c r="N3" s="186"/>
      <c r="O3" s="469"/>
      <c r="P3" s="469"/>
      <c r="Q3" s="186"/>
      <c r="R3" s="186"/>
      <c r="S3" s="186"/>
      <c r="T3" s="186"/>
      <c r="U3" s="186"/>
      <c r="V3" s="469"/>
      <c r="W3" s="186"/>
      <c r="X3" s="186"/>
      <c r="Y3" s="192"/>
      <c r="Z3" s="186"/>
      <c r="AA3" s="186"/>
      <c r="AB3" s="186"/>
      <c r="AC3" s="186"/>
      <c r="AD3" s="186"/>
      <c r="AE3" s="186"/>
      <c r="AF3" s="186"/>
      <c r="AG3" s="186"/>
      <c r="AH3" s="470"/>
      <c r="AI3" s="186"/>
      <c r="AJ3" s="192"/>
      <c r="AK3" s="186"/>
      <c r="AL3" s="192"/>
      <c r="AM3" s="186"/>
      <c r="AN3" s="186"/>
      <c r="AO3" s="186"/>
      <c r="AP3" s="186"/>
      <c r="AQ3" s="186"/>
      <c r="AR3" s="186"/>
      <c r="AS3" s="192"/>
      <c r="AT3" s="192"/>
      <c r="AU3" s="186"/>
      <c r="AV3" s="186"/>
      <c r="AW3" s="186"/>
      <c r="AX3" s="186"/>
      <c r="AY3" s="186"/>
      <c r="AZ3" s="186"/>
      <c r="BA3" s="186"/>
      <c r="BB3" s="186"/>
      <c r="BC3" s="186"/>
      <c r="BD3" s="186"/>
      <c r="BE3" s="186"/>
      <c r="BF3" s="186"/>
      <c r="BG3" s="470"/>
      <c r="BH3" s="470"/>
      <c r="BI3" s="186"/>
      <c r="BJ3" s="192"/>
      <c r="BK3" s="192"/>
      <c r="BL3" s="186"/>
      <c r="BM3" s="470"/>
      <c r="BN3" s="470"/>
      <c r="BO3" s="472"/>
      <c r="BP3" s="212"/>
      <c r="BQ3" s="212"/>
    </row>
    <row r="4" spans="2:69" s="2" customFormat="1" ht="68.25" customHeight="1" x14ac:dyDescent="0.4">
      <c r="B4" s="201" t="s">
        <v>86</v>
      </c>
      <c r="C4" s="231" t="s">
        <v>87</v>
      </c>
      <c r="D4" s="631" t="s">
        <v>82</v>
      </c>
      <c r="E4" s="637"/>
      <c r="F4" s="63" t="s">
        <v>67</v>
      </c>
      <c r="G4" s="64" t="s">
        <v>68</v>
      </c>
      <c r="H4" s="533" t="s">
        <v>69</v>
      </c>
      <c r="I4" s="533" t="s">
        <v>108</v>
      </c>
      <c r="J4" s="66" t="s">
        <v>107</v>
      </c>
      <c r="K4" s="232" t="s">
        <v>132</v>
      </c>
      <c r="L4" s="473"/>
      <c r="O4" s="667" t="s">
        <v>4</v>
      </c>
      <c r="P4" s="655"/>
      <c r="Q4" s="656"/>
      <c r="R4" s="654" t="s">
        <v>57</v>
      </c>
      <c r="S4" s="656"/>
      <c r="T4" s="281" t="s">
        <v>58</v>
      </c>
      <c r="U4" s="281" t="s">
        <v>5</v>
      </c>
      <c r="V4" s="654" t="s">
        <v>6</v>
      </c>
      <c r="W4" s="656"/>
      <c r="X4" s="281" t="s">
        <v>7</v>
      </c>
      <c r="Y4" s="654" t="s">
        <v>8</v>
      </c>
      <c r="Z4" s="656"/>
      <c r="AA4" s="654" t="s">
        <v>15</v>
      </c>
      <c r="AB4" s="655"/>
      <c r="AC4" s="656"/>
      <c r="AD4" s="654" t="s">
        <v>9</v>
      </c>
      <c r="AE4" s="656"/>
      <c r="AF4" s="654" t="s">
        <v>10</v>
      </c>
      <c r="AG4" s="656"/>
      <c r="AH4" s="654" t="s">
        <v>93</v>
      </c>
      <c r="AI4" s="657"/>
      <c r="AJ4" s="655" t="s">
        <v>62</v>
      </c>
      <c r="AK4" s="656"/>
      <c r="AL4" s="654" t="s">
        <v>61</v>
      </c>
      <c r="AM4" s="656"/>
      <c r="AN4" s="178"/>
      <c r="AO4" s="664" t="s">
        <v>102</v>
      </c>
      <c r="AP4" s="665"/>
      <c r="AQ4" s="666"/>
      <c r="AR4" s="192"/>
      <c r="AS4" s="660" t="s">
        <v>97</v>
      </c>
      <c r="AT4" s="661"/>
      <c r="AU4" s="653"/>
      <c r="AV4" s="658" t="s">
        <v>92</v>
      </c>
      <c r="AW4" s="659"/>
      <c r="AX4" s="70" t="s">
        <v>59</v>
      </c>
      <c r="AY4" s="70" t="s">
        <v>60</v>
      </c>
      <c r="AZ4" s="662" t="s">
        <v>62</v>
      </c>
      <c r="BA4" s="663"/>
      <c r="BB4" s="662" t="s">
        <v>61</v>
      </c>
      <c r="BC4" s="663"/>
      <c r="BD4" s="429" t="s">
        <v>103</v>
      </c>
      <c r="BE4" s="473"/>
      <c r="BF4" s="652" t="s">
        <v>94</v>
      </c>
      <c r="BG4" s="653"/>
      <c r="BH4" s="653"/>
      <c r="BI4" s="653" t="s">
        <v>95</v>
      </c>
      <c r="BJ4" s="653"/>
      <c r="BK4" s="653"/>
      <c r="BL4" s="653" t="s">
        <v>96</v>
      </c>
      <c r="BM4" s="653"/>
      <c r="BN4" s="624"/>
      <c r="BO4" s="647" t="s">
        <v>104</v>
      </c>
      <c r="BP4" s="648"/>
      <c r="BQ4" s="213"/>
    </row>
    <row r="5" spans="2:69" s="4" customFormat="1" ht="23.25" customHeight="1" thickBot="1" x14ac:dyDescent="0.45">
      <c r="B5" s="200" t="s">
        <v>89</v>
      </c>
      <c r="C5" s="467" t="s">
        <v>105</v>
      </c>
      <c r="D5" s="466" t="s">
        <v>88</v>
      </c>
      <c r="E5" s="92" t="s">
        <v>85</v>
      </c>
      <c r="F5" s="293" t="s">
        <v>83</v>
      </c>
      <c r="G5" s="99" t="s">
        <v>83</v>
      </c>
      <c r="H5" s="99" t="s">
        <v>83</v>
      </c>
      <c r="I5" s="99" t="s">
        <v>83</v>
      </c>
      <c r="J5" s="573" t="s">
        <v>83</v>
      </c>
      <c r="K5" s="282" t="s">
        <v>133</v>
      </c>
      <c r="L5" s="474"/>
      <c r="O5" s="182" t="s">
        <v>83</v>
      </c>
      <c r="P5" s="97" t="s">
        <v>84</v>
      </c>
      <c r="Q5" s="92" t="s">
        <v>85</v>
      </c>
      <c r="R5" s="99" t="s">
        <v>83</v>
      </c>
      <c r="S5" s="119" t="s">
        <v>91</v>
      </c>
      <c r="T5" s="98"/>
      <c r="U5" s="98"/>
      <c r="V5" s="99" t="s">
        <v>83</v>
      </c>
      <c r="W5" s="119" t="s">
        <v>91</v>
      </c>
      <c r="X5" s="98"/>
      <c r="Y5" s="99" t="s">
        <v>83</v>
      </c>
      <c r="Z5" s="119" t="s">
        <v>91</v>
      </c>
      <c r="AA5" s="96" t="s">
        <v>83</v>
      </c>
      <c r="AB5" s="97" t="s">
        <v>84</v>
      </c>
      <c r="AC5" s="92" t="s">
        <v>85</v>
      </c>
      <c r="AD5" s="99" t="s">
        <v>83</v>
      </c>
      <c r="AE5" s="119" t="s">
        <v>91</v>
      </c>
      <c r="AF5" s="99" t="s">
        <v>83</v>
      </c>
      <c r="AG5" s="119" t="s">
        <v>91</v>
      </c>
      <c r="AH5" s="99" t="s">
        <v>83</v>
      </c>
      <c r="AI5" s="183" t="s">
        <v>91</v>
      </c>
      <c r="AJ5" s="99" t="s">
        <v>83</v>
      </c>
      <c r="AK5" s="119" t="s">
        <v>91</v>
      </c>
      <c r="AL5" s="99" t="s">
        <v>83</v>
      </c>
      <c r="AM5" s="119" t="s">
        <v>91</v>
      </c>
      <c r="AN5" s="187"/>
      <c r="AO5" s="182" t="s">
        <v>83</v>
      </c>
      <c r="AP5" s="97" t="s">
        <v>84</v>
      </c>
      <c r="AQ5" s="282" t="s">
        <v>85</v>
      </c>
      <c r="AR5" s="193"/>
      <c r="AS5" s="182" t="s">
        <v>83</v>
      </c>
      <c r="AT5" s="97" t="s">
        <v>84</v>
      </c>
      <c r="AU5" s="92"/>
      <c r="AV5" s="293" t="s">
        <v>83</v>
      </c>
      <c r="AW5" s="293" t="s">
        <v>91</v>
      </c>
      <c r="AX5" s="294"/>
      <c r="AY5" s="294"/>
      <c r="AZ5" s="99" t="s">
        <v>83</v>
      </c>
      <c r="BA5" s="119" t="s">
        <v>91</v>
      </c>
      <c r="BB5" s="99" t="s">
        <v>83</v>
      </c>
      <c r="BC5" s="119" t="s">
        <v>91</v>
      </c>
      <c r="BD5" s="197" t="s">
        <v>83</v>
      </c>
      <c r="BE5" s="474"/>
      <c r="BF5" s="219" t="s">
        <v>83</v>
      </c>
      <c r="BG5" s="198" t="s">
        <v>84</v>
      </c>
      <c r="BH5" s="218" t="s">
        <v>85</v>
      </c>
      <c r="BI5" s="217" t="s">
        <v>83</v>
      </c>
      <c r="BJ5" s="198" t="s">
        <v>84</v>
      </c>
      <c r="BK5" s="218" t="s">
        <v>85</v>
      </c>
      <c r="BL5" s="217" t="s">
        <v>83</v>
      </c>
      <c r="BM5" s="198" t="s">
        <v>84</v>
      </c>
      <c r="BN5" s="348" t="s">
        <v>85</v>
      </c>
      <c r="BO5" s="349" t="s">
        <v>83</v>
      </c>
      <c r="BP5" s="220" t="s">
        <v>91</v>
      </c>
      <c r="BQ5" s="214"/>
    </row>
    <row r="6" spans="2:69" ht="24" hidden="1" customHeight="1" x14ac:dyDescent="0.45">
      <c r="B6" s="102" t="s">
        <v>37</v>
      </c>
      <c r="C6" s="575" t="s">
        <v>72</v>
      </c>
      <c r="D6" s="576">
        <f t="shared" ref="D6:D25" si="0">E6/100</f>
        <v>-2.8799999999999997E-3</v>
      </c>
      <c r="E6" s="86">
        <f>-0.288</f>
        <v>-0.28799999999999998</v>
      </c>
      <c r="F6" s="87">
        <v>691.4</v>
      </c>
      <c r="G6" s="87">
        <v>980.6</v>
      </c>
      <c r="H6" s="577">
        <f t="shared" ref="H6:H23" si="1">F6-G6</f>
        <v>-289.20000000000005</v>
      </c>
      <c r="I6" s="577">
        <f>'国内総生産関連指標〔~2024-3-4〕 6-4-2025　'!I7</f>
        <v>-12.600000000000023</v>
      </c>
      <c r="J6" s="578">
        <v>-16.5</v>
      </c>
      <c r="K6" s="574"/>
      <c r="L6" s="475"/>
      <c r="O6" s="247">
        <f t="shared" ref="O6:O25" si="2">Q6*0.001</f>
        <v>293.09159999999997</v>
      </c>
      <c r="P6" s="46">
        <f t="shared" ref="P6:P25" si="3">O6/(1+$D6)</f>
        <v>293.93814184852374</v>
      </c>
      <c r="Q6" s="47">
        <v>293091.59999999998</v>
      </c>
      <c r="R6" s="156">
        <f t="shared" ref="R6:R25" si="4">S6*0.001</f>
        <v>287.2106</v>
      </c>
      <c r="S6" s="47">
        <v>287210.59999999998</v>
      </c>
      <c r="T6" s="47">
        <v>240501</v>
      </c>
      <c r="U6" s="47">
        <v>23895.8</v>
      </c>
      <c r="V6" s="155">
        <f t="shared" ref="V6:V25" si="5">W6*0.001</f>
        <v>87.00930000000001</v>
      </c>
      <c r="W6" s="47">
        <v>87009.3</v>
      </c>
      <c r="X6" s="47">
        <v>511.4</v>
      </c>
      <c r="Y6" s="156">
        <f t="shared" ref="Y6:AD19" si="6">Z6*0.001</f>
        <v>94.481499999999997</v>
      </c>
      <c r="Z6" s="47">
        <v>94481.5</v>
      </c>
      <c r="AA6" s="157">
        <f t="shared" ref="AA6:AA25" si="7">AC6*0.001</f>
        <v>138.88410000000002</v>
      </c>
      <c r="AB6" s="82">
        <f t="shared" ref="AB6:AB25" si="8">AA6/(1+$D6)</f>
        <v>139.28524149550708</v>
      </c>
      <c r="AC6" s="47">
        <v>138884.1</v>
      </c>
      <c r="AD6" s="156">
        <f t="shared" si="6"/>
        <v>27.979099999999999</v>
      </c>
      <c r="AE6" s="47">
        <v>27979.1</v>
      </c>
      <c r="AF6" s="179">
        <f t="shared" ref="AF6:AF25" si="9">AH6*0.001</f>
        <v>7.1161000000000002E-3</v>
      </c>
      <c r="AG6" s="47">
        <v>21.5</v>
      </c>
      <c r="AH6" s="154">
        <f t="shared" ref="AH6:AH25" si="10">AI6*0.001</f>
        <v>7.1161000000000003</v>
      </c>
      <c r="AI6" s="52">
        <v>7116.1</v>
      </c>
      <c r="AJ6" s="180">
        <f t="shared" ref="AJ6:AJ25" si="11">AK6*0.001</f>
        <v>76.745899999999992</v>
      </c>
      <c r="AK6" s="47">
        <v>76745.899999999994</v>
      </c>
      <c r="AL6" s="157">
        <f t="shared" ref="AL6:AL25" si="12">AM6*0.001</f>
        <v>69.6297</v>
      </c>
      <c r="AM6" s="47">
        <v>69629.7</v>
      </c>
      <c r="AN6" s="188"/>
      <c r="AO6" s="184">
        <f t="shared" ref="AO6:AO24" si="13">AQ6*0.001</f>
        <v>534.10619999999994</v>
      </c>
      <c r="AP6" s="46">
        <f t="shared" ref="AP6:AP25" si="14">AO6/(1+D6)</f>
        <v>535.6488687419768</v>
      </c>
      <c r="AQ6" s="52">
        <v>534106.19999999995</v>
      </c>
      <c r="AR6" s="194"/>
      <c r="AS6" s="291">
        <f t="shared" ref="AS6:AS25" si="15">AU6*0.001</f>
        <v>546.98559999999998</v>
      </c>
      <c r="AT6" s="88">
        <f t="shared" ref="AT6:AT25" si="16">AS6/(1+$D6)</f>
        <v>548.56546854942235</v>
      </c>
      <c r="AU6" s="79">
        <v>546985.6</v>
      </c>
      <c r="AV6" s="292">
        <f t="shared" ref="AV6:AV25" si="17">AW6*0.001</f>
        <v>12.8794</v>
      </c>
      <c r="AW6" s="79">
        <v>12879.4</v>
      </c>
      <c r="AX6" s="79">
        <v>17381</v>
      </c>
      <c r="AY6" s="79">
        <v>4501.6000000000004</v>
      </c>
      <c r="AZ6" s="191"/>
      <c r="BA6" s="191"/>
      <c r="BB6" s="191"/>
      <c r="BC6" s="191"/>
      <c r="BD6" s="90"/>
      <c r="BE6" s="475"/>
      <c r="BF6" s="221">
        <f t="shared" ref="BF6:BF25" si="18">BH6*0.001</f>
        <v>526.99009999999998</v>
      </c>
      <c r="BG6" s="81">
        <f>BF6/(1+$D6)</f>
        <v>528.5122151797176</v>
      </c>
      <c r="BH6" s="6">
        <v>526990.1</v>
      </c>
      <c r="BI6" s="30">
        <f t="shared" ref="BI6:BI25" si="19">BK6*0.001</f>
        <v>404.50799999999998</v>
      </c>
      <c r="BJ6" s="81">
        <f t="shared" ref="BJ6:BJ25" si="20">BI6/(1+$D6)</f>
        <v>405.67634788189986</v>
      </c>
      <c r="BK6" s="6">
        <v>404508</v>
      </c>
      <c r="BL6" s="30">
        <f t="shared" ref="BL6:BL25" si="21">BN6*0.001</f>
        <v>122.482</v>
      </c>
      <c r="BM6" s="81">
        <f t="shared" ref="BM6:BM25" si="22">BL6/(1+$D6)</f>
        <v>122.83576700898588</v>
      </c>
      <c r="BN6" s="190">
        <v>122482</v>
      </c>
      <c r="BO6" s="350"/>
      <c r="BP6" s="216">
        <v>533573.4</v>
      </c>
    </row>
    <row r="7" spans="2:69" ht="24" hidden="1" customHeight="1" x14ac:dyDescent="0.45">
      <c r="B7" s="104" t="s">
        <v>38</v>
      </c>
      <c r="C7" s="113" t="s">
        <v>70</v>
      </c>
      <c r="D7" s="164">
        <f t="shared" si="0"/>
        <v>2.5600000000000002E-3</v>
      </c>
      <c r="E7" s="36">
        <f>0.256</f>
        <v>0.25600000000000001</v>
      </c>
      <c r="F7" s="11">
        <v>703.9</v>
      </c>
      <c r="G7" s="11">
        <v>981.2</v>
      </c>
      <c r="H7" s="13">
        <f t="shared" si="1"/>
        <v>-277.30000000000007</v>
      </c>
      <c r="I7" s="13">
        <f t="shared" ref="I7:I24" si="23">H7-H6</f>
        <v>11.899999999999977</v>
      </c>
      <c r="J7" s="233">
        <v>-14.8</v>
      </c>
      <c r="K7" s="574"/>
      <c r="L7" s="475"/>
      <c r="O7" s="248">
        <f t="shared" si="2"/>
        <v>294.63420000000002</v>
      </c>
      <c r="P7" s="17">
        <f t="shared" si="3"/>
        <v>293.8818624321737</v>
      </c>
      <c r="Q7" s="6">
        <v>294634.2</v>
      </c>
      <c r="R7" s="25">
        <f t="shared" si="4"/>
        <v>288.63850000000002</v>
      </c>
      <c r="S7" s="6">
        <v>288638.5</v>
      </c>
      <c r="T7" s="6">
        <v>241150.2</v>
      </c>
      <c r="U7" s="6">
        <v>24221.599999999999</v>
      </c>
      <c r="V7" s="18">
        <f t="shared" si="5"/>
        <v>89.0822</v>
      </c>
      <c r="W7" s="6">
        <v>89082.2</v>
      </c>
      <c r="X7" s="6">
        <v>925.8</v>
      </c>
      <c r="Y7" s="25">
        <f t="shared" si="6"/>
        <v>94.097899999999996</v>
      </c>
      <c r="Z7" s="6">
        <v>94097.9</v>
      </c>
      <c r="AA7" s="30">
        <f t="shared" si="7"/>
        <v>139.84800000000001</v>
      </c>
      <c r="AB7" s="81">
        <f t="shared" si="8"/>
        <v>139.49090328758382</v>
      </c>
      <c r="AC7" s="6">
        <v>139848</v>
      </c>
      <c r="AD7" s="25">
        <f t="shared" si="6"/>
        <v>26.5442</v>
      </c>
      <c r="AE7" s="6">
        <v>26544.2</v>
      </c>
      <c r="AF7" s="179">
        <f t="shared" si="9"/>
        <v>7.7793000000000003E-3</v>
      </c>
      <c r="AG7" s="6">
        <v>-27.2</v>
      </c>
      <c r="AH7" s="13">
        <f t="shared" si="10"/>
        <v>7.7793000000000001</v>
      </c>
      <c r="AI7" s="53">
        <v>7779.3</v>
      </c>
      <c r="AJ7" s="181">
        <f t="shared" si="11"/>
        <v>85.966100000000012</v>
      </c>
      <c r="AK7" s="6">
        <v>85966.1</v>
      </c>
      <c r="AL7" s="30">
        <f t="shared" si="12"/>
        <v>78.186800000000005</v>
      </c>
      <c r="AM7" s="6">
        <v>78186.8</v>
      </c>
      <c r="AN7" s="190"/>
      <c r="AO7" s="185">
        <f t="shared" si="13"/>
        <v>537.25790000000006</v>
      </c>
      <c r="AP7" s="17">
        <f t="shared" si="14"/>
        <v>535.88603175869787</v>
      </c>
      <c r="AQ7" s="53">
        <v>537257.9</v>
      </c>
      <c r="AR7" s="194"/>
      <c r="AS7" s="248">
        <f t="shared" si="15"/>
        <v>552.34330000000011</v>
      </c>
      <c r="AT7" s="81">
        <f t="shared" si="16"/>
        <v>550.9329117459306</v>
      </c>
      <c r="AU7" s="6">
        <v>552343.30000000005</v>
      </c>
      <c r="AV7" s="30">
        <f t="shared" si="17"/>
        <v>15.0854</v>
      </c>
      <c r="AW7" s="6">
        <v>15085.4</v>
      </c>
      <c r="AX7" s="6">
        <v>21075.7</v>
      </c>
      <c r="AY7" s="6">
        <v>5990.3</v>
      </c>
      <c r="AZ7" s="190"/>
      <c r="BA7" s="190"/>
      <c r="BB7" s="190"/>
      <c r="BC7" s="190"/>
      <c r="BD7" s="53"/>
      <c r="BE7" s="475"/>
      <c r="BF7" s="221">
        <f t="shared" si="18"/>
        <v>529.47860000000003</v>
      </c>
      <c r="BG7" s="81">
        <f t="shared" ref="BG7:BG25" si="24">BF7/(1+$D7)</f>
        <v>528.12659591445902</v>
      </c>
      <c r="BH7" s="6">
        <v>529478.6</v>
      </c>
      <c r="BI7" s="30">
        <f t="shared" si="19"/>
        <v>408.86369999999999</v>
      </c>
      <c r="BJ7" s="81">
        <f t="shared" si="20"/>
        <v>407.81968161506546</v>
      </c>
      <c r="BK7" s="6">
        <v>408863.7</v>
      </c>
      <c r="BL7" s="30">
        <f t="shared" si="21"/>
        <v>120.6148</v>
      </c>
      <c r="BM7" s="81">
        <f t="shared" si="22"/>
        <v>120.30681455473989</v>
      </c>
      <c r="BN7" s="190">
        <v>120614.8</v>
      </c>
      <c r="BO7" s="350"/>
      <c r="BP7" s="216">
        <v>536359.4</v>
      </c>
    </row>
    <row r="8" spans="2:69" ht="24" hidden="1" customHeight="1" x14ac:dyDescent="0.45">
      <c r="B8" s="104" t="s">
        <v>39</v>
      </c>
      <c r="C8" s="113" t="s">
        <v>73</v>
      </c>
      <c r="D8" s="164">
        <f t="shared" si="0"/>
        <v>4.6000000000000001E-4</v>
      </c>
      <c r="E8" s="36">
        <f>0.046</f>
        <v>4.5999999999999999E-2</v>
      </c>
      <c r="F8" s="11">
        <v>694.9</v>
      </c>
      <c r="G8" s="11">
        <v>977.8</v>
      </c>
      <c r="H8" s="13">
        <f t="shared" si="1"/>
        <v>-282.89999999999998</v>
      </c>
      <c r="I8" s="13">
        <f t="shared" si="23"/>
        <v>-5.5999999999999091</v>
      </c>
      <c r="J8" s="233">
        <v>-11.9</v>
      </c>
      <c r="K8" s="574"/>
      <c r="L8" s="475"/>
      <c r="O8" s="248">
        <f t="shared" si="2"/>
        <v>296.4323</v>
      </c>
      <c r="P8" s="17">
        <f t="shared" si="3"/>
        <v>296.29600383823441</v>
      </c>
      <c r="Q8" s="6">
        <v>296432.3</v>
      </c>
      <c r="R8" s="25">
        <f t="shared" si="4"/>
        <v>290.55410000000001</v>
      </c>
      <c r="S8" s="6">
        <v>290554.09999999998</v>
      </c>
      <c r="T8" s="6">
        <v>242268.4</v>
      </c>
      <c r="U8" s="6">
        <v>21392.1</v>
      </c>
      <c r="V8" s="18">
        <f t="shared" si="5"/>
        <v>88.517899999999997</v>
      </c>
      <c r="W8" s="6">
        <v>88517.9</v>
      </c>
      <c r="X8" s="6">
        <v>1813.5</v>
      </c>
      <c r="Y8" s="25">
        <f t="shared" si="6"/>
        <v>95.581800000000001</v>
      </c>
      <c r="Z8" s="6">
        <v>95581.8</v>
      </c>
      <c r="AA8" s="30">
        <f t="shared" si="7"/>
        <v>135.72170000000003</v>
      </c>
      <c r="AB8" s="81">
        <f t="shared" si="8"/>
        <v>135.65929672350723</v>
      </c>
      <c r="AC8" s="6">
        <v>135721.70000000001</v>
      </c>
      <c r="AD8" s="25">
        <f t="shared" si="6"/>
        <v>25.811599999999999</v>
      </c>
      <c r="AE8" s="6">
        <v>25811.599999999999</v>
      </c>
      <c r="AF8" s="179">
        <f t="shared" si="9"/>
        <v>8.8333000000000005E-3</v>
      </c>
      <c r="AG8" s="6">
        <v>103</v>
      </c>
      <c r="AH8" s="13">
        <f t="shared" si="10"/>
        <v>8.8332999999999995</v>
      </c>
      <c r="AI8" s="53">
        <v>8833.2999999999993</v>
      </c>
      <c r="AJ8" s="181">
        <f t="shared" si="11"/>
        <v>94.602000000000004</v>
      </c>
      <c r="AK8" s="6">
        <v>94602</v>
      </c>
      <c r="AL8" s="30">
        <f t="shared" si="12"/>
        <v>85.768799999999999</v>
      </c>
      <c r="AM8" s="6">
        <v>85768.8</v>
      </c>
      <c r="AN8" s="190"/>
      <c r="AO8" s="185">
        <f t="shared" si="13"/>
        <v>538.4855</v>
      </c>
      <c r="AP8" s="17">
        <f t="shared" si="14"/>
        <v>538.23791056114192</v>
      </c>
      <c r="AQ8" s="53">
        <v>538485.5</v>
      </c>
      <c r="AR8" s="194"/>
      <c r="AS8" s="248">
        <f t="shared" si="15"/>
        <v>555.05909999999994</v>
      </c>
      <c r="AT8" s="81">
        <f t="shared" si="16"/>
        <v>554.80389021050314</v>
      </c>
      <c r="AU8" s="6">
        <v>555059.1</v>
      </c>
      <c r="AV8" s="30">
        <f t="shared" si="17"/>
        <v>16.573599999999999</v>
      </c>
      <c r="AW8" s="6">
        <v>16573.599999999999</v>
      </c>
      <c r="AX8" s="6">
        <v>23391.200000000001</v>
      </c>
      <c r="AY8" s="6">
        <v>6817.6</v>
      </c>
      <c r="AZ8" s="190"/>
      <c r="BA8" s="190"/>
      <c r="BB8" s="190"/>
      <c r="BC8" s="190"/>
      <c r="BD8" s="53"/>
      <c r="BE8" s="475"/>
      <c r="BF8" s="221">
        <f t="shared" si="18"/>
        <v>529.65219999999999</v>
      </c>
      <c r="BG8" s="81">
        <f t="shared" si="24"/>
        <v>529.40867201087508</v>
      </c>
      <c r="BH8" s="6">
        <v>529652.19999999995</v>
      </c>
      <c r="BI8" s="30">
        <f t="shared" si="19"/>
        <v>408.1558</v>
      </c>
      <c r="BJ8" s="81">
        <f t="shared" si="20"/>
        <v>407.96813465805735</v>
      </c>
      <c r="BK8" s="6">
        <v>408155.8</v>
      </c>
      <c r="BL8" s="30">
        <f t="shared" si="21"/>
        <v>121.49639999999999</v>
      </c>
      <c r="BM8" s="81">
        <f t="shared" si="22"/>
        <v>121.44053735281771</v>
      </c>
      <c r="BN8" s="190">
        <v>121496.4</v>
      </c>
      <c r="BO8" s="350"/>
      <c r="BP8" s="216">
        <v>536569</v>
      </c>
    </row>
    <row r="9" spans="2:69" ht="24" hidden="1" customHeight="1" thickBot="1" x14ac:dyDescent="0.45">
      <c r="B9" s="105" t="s">
        <v>40</v>
      </c>
      <c r="C9" s="158" t="s">
        <v>74</v>
      </c>
      <c r="D9" s="165">
        <f t="shared" si="0"/>
        <v>1.3819999999999999E-2</v>
      </c>
      <c r="E9" s="54">
        <v>1.3819999999999999</v>
      </c>
      <c r="F9" s="55">
        <v>664.8</v>
      </c>
      <c r="G9" s="55">
        <v>982.2</v>
      </c>
      <c r="H9" s="159">
        <f t="shared" si="1"/>
        <v>-317.40000000000009</v>
      </c>
      <c r="I9" s="159">
        <f t="shared" si="23"/>
        <v>-34.500000000000114</v>
      </c>
      <c r="J9" s="234">
        <v>-25.8</v>
      </c>
      <c r="K9" s="574"/>
      <c r="L9" s="475"/>
      <c r="O9" s="251">
        <f t="shared" si="2"/>
        <v>290.69570000000004</v>
      </c>
      <c r="P9" s="124">
        <f t="shared" si="3"/>
        <v>286.73304925923742</v>
      </c>
      <c r="Q9" s="125">
        <v>290695.7</v>
      </c>
      <c r="R9" s="252">
        <f t="shared" si="4"/>
        <v>284.91559999999998</v>
      </c>
      <c r="S9" s="125">
        <v>284915.59999999998</v>
      </c>
      <c r="T9" s="125">
        <v>235943.5</v>
      </c>
      <c r="U9" s="125">
        <v>21332.5</v>
      </c>
      <c r="V9" s="253">
        <f t="shared" si="5"/>
        <v>83.4953</v>
      </c>
      <c r="W9" s="125">
        <v>83495.3</v>
      </c>
      <c r="X9" s="125">
        <v>1487.6</v>
      </c>
      <c r="Y9" s="252">
        <f t="shared" si="6"/>
        <v>94.893300000000011</v>
      </c>
      <c r="Z9" s="125">
        <v>94893.3</v>
      </c>
      <c r="AA9" s="224">
        <f t="shared" si="7"/>
        <v>130.06730000000002</v>
      </c>
      <c r="AB9" s="129">
        <f t="shared" si="8"/>
        <v>128.29427314513427</v>
      </c>
      <c r="AC9" s="125">
        <v>130067.3</v>
      </c>
      <c r="AD9" s="252">
        <f t="shared" si="6"/>
        <v>25.2395</v>
      </c>
      <c r="AE9" s="125">
        <v>25239.5</v>
      </c>
      <c r="AF9" s="179">
        <f t="shared" si="9"/>
        <v>-9.4710000000000009E-4</v>
      </c>
      <c r="AG9" s="125">
        <v>-22</v>
      </c>
      <c r="AH9" s="254">
        <f t="shared" si="10"/>
        <v>-0.94710000000000005</v>
      </c>
      <c r="AI9" s="131">
        <v>-947.1</v>
      </c>
      <c r="AJ9" s="255">
        <f t="shared" si="11"/>
        <v>80.651200000000003</v>
      </c>
      <c r="AK9" s="125">
        <v>80651.199999999997</v>
      </c>
      <c r="AL9" s="224">
        <f t="shared" si="12"/>
        <v>81.598300000000009</v>
      </c>
      <c r="AM9" s="125">
        <v>81598.3</v>
      </c>
      <c r="AN9" s="189"/>
      <c r="AO9" s="256">
        <f t="shared" si="13"/>
        <v>516.17489999999998</v>
      </c>
      <c r="AP9" s="80">
        <f t="shared" si="14"/>
        <v>509.13860448600343</v>
      </c>
      <c r="AQ9" s="62">
        <v>516174.9</v>
      </c>
      <c r="AR9" s="194"/>
      <c r="AS9" s="251">
        <f t="shared" si="15"/>
        <v>528.85649999999998</v>
      </c>
      <c r="AT9" s="129">
        <f t="shared" si="16"/>
        <v>521.64733384624492</v>
      </c>
      <c r="AU9" s="125">
        <v>528856.5</v>
      </c>
      <c r="AV9" s="224">
        <f t="shared" si="17"/>
        <v>12.681600000000001</v>
      </c>
      <c r="AW9" s="125">
        <v>12681.6</v>
      </c>
      <c r="AX9" s="125">
        <v>18111.599999999999</v>
      </c>
      <c r="AY9" s="125">
        <v>5430</v>
      </c>
      <c r="AZ9" s="189"/>
      <c r="BA9" s="189"/>
      <c r="BB9" s="189"/>
      <c r="BC9" s="189"/>
      <c r="BD9" s="131"/>
      <c r="BE9" s="475"/>
      <c r="BF9" s="223">
        <f t="shared" si="18"/>
        <v>517.12189999999998</v>
      </c>
      <c r="BG9" s="129">
        <f t="shared" si="24"/>
        <v>510.07269535025944</v>
      </c>
      <c r="BH9" s="125">
        <v>517121.9</v>
      </c>
      <c r="BI9" s="224">
        <f t="shared" si="19"/>
        <v>397.01120000000003</v>
      </c>
      <c r="BJ9" s="129">
        <f t="shared" si="20"/>
        <v>391.59929770570716</v>
      </c>
      <c r="BK9" s="125">
        <v>397011.20000000001</v>
      </c>
      <c r="BL9" s="224">
        <f t="shared" si="21"/>
        <v>120.11080000000001</v>
      </c>
      <c r="BM9" s="129">
        <f t="shared" si="22"/>
        <v>118.47349628139119</v>
      </c>
      <c r="BN9" s="189">
        <v>120110.8</v>
      </c>
      <c r="BO9" s="351"/>
      <c r="BP9" s="216">
        <v>514709.3</v>
      </c>
    </row>
    <row r="10" spans="2:69" ht="24" customHeight="1" x14ac:dyDescent="0.4">
      <c r="B10" s="201" t="s">
        <v>41</v>
      </c>
      <c r="C10" s="396" t="s">
        <v>75</v>
      </c>
      <c r="D10" s="237">
        <f t="shared" si="0"/>
        <v>-1.3309999999999999E-2</v>
      </c>
      <c r="E10" s="42">
        <v>-1.331</v>
      </c>
      <c r="F10" s="44">
        <v>647</v>
      </c>
      <c r="G10" s="44">
        <v>1019</v>
      </c>
      <c r="H10" s="241">
        <f t="shared" si="1"/>
        <v>-372</v>
      </c>
      <c r="I10" s="235">
        <f t="shared" si="23"/>
        <v>-54.599999999999909</v>
      </c>
      <c r="J10" s="568">
        <v>-48.6</v>
      </c>
      <c r="K10" s="560">
        <f>'国内総生産関連指標〔~2024-3-4〕 6-4-2025　'!U11</f>
        <v>48</v>
      </c>
      <c r="L10" s="475"/>
      <c r="O10" s="361">
        <f t="shared" si="2"/>
        <v>285.77959999999996</v>
      </c>
      <c r="P10" s="259">
        <f t="shared" si="3"/>
        <v>289.6346370187191</v>
      </c>
      <c r="Q10" s="260">
        <v>285779.59999999998</v>
      </c>
      <c r="R10" s="261">
        <f t="shared" si="4"/>
        <v>279.94229999999999</v>
      </c>
      <c r="S10" s="260">
        <v>279942.3</v>
      </c>
      <c r="T10" s="260">
        <v>230760.8</v>
      </c>
      <c r="U10" s="260">
        <v>16501.2</v>
      </c>
      <c r="V10" s="262">
        <f t="shared" si="5"/>
        <v>71.813199999999995</v>
      </c>
      <c r="W10" s="260">
        <v>71813.2</v>
      </c>
      <c r="X10" s="260">
        <v>-4580.8999999999996</v>
      </c>
      <c r="Y10" s="367">
        <f t="shared" si="6"/>
        <v>96.07589999999999</v>
      </c>
      <c r="Z10" s="260">
        <v>96075.9</v>
      </c>
      <c r="AA10" s="139">
        <f t="shared" si="7"/>
        <v>115.03700000000001</v>
      </c>
      <c r="AB10" s="226">
        <f t="shared" si="8"/>
        <v>116.58879688656013</v>
      </c>
      <c r="AC10" s="260">
        <v>115037</v>
      </c>
      <c r="AD10" s="261">
        <f t="shared" si="6"/>
        <v>26.7225</v>
      </c>
      <c r="AE10" s="260">
        <v>26722.5</v>
      </c>
      <c r="AF10" s="433">
        <f t="shared" si="9"/>
        <v>4.999E-3</v>
      </c>
      <c r="AG10" s="295">
        <v>53.7</v>
      </c>
      <c r="AH10" s="296">
        <f t="shared" si="10"/>
        <v>4.9989999999999997</v>
      </c>
      <c r="AI10" s="297">
        <v>4999</v>
      </c>
      <c r="AJ10" s="298">
        <f t="shared" si="11"/>
        <v>66.348800000000011</v>
      </c>
      <c r="AK10" s="299">
        <v>66348.800000000003</v>
      </c>
      <c r="AL10" s="207">
        <f t="shared" si="12"/>
        <v>61.349800000000002</v>
      </c>
      <c r="AM10" s="299">
        <v>61349.8</v>
      </c>
      <c r="AN10" s="300"/>
      <c r="AO10" s="301">
        <f t="shared" si="13"/>
        <v>497.36420000000004</v>
      </c>
      <c r="AP10" s="195">
        <f t="shared" si="14"/>
        <v>504.0734171827018</v>
      </c>
      <c r="AQ10" s="52">
        <v>497364.2</v>
      </c>
      <c r="AR10" s="194"/>
      <c r="AS10" s="463">
        <f t="shared" si="15"/>
        <v>510.16820000000001</v>
      </c>
      <c r="AT10" s="296">
        <f t="shared" si="16"/>
        <v>517.05013732783345</v>
      </c>
      <c r="AU10" s="295">
        <v>510168.2</v>
      </c>
      <c r="AV10" s="207">
        <f t="shared" si="17"/>
        <v>12.804</v>
      </c>
      <c r="AW10" s="299">
        <v>12804</v>
      </c>
      <c r="AX10" s="299">
        <v>16629.400000000001</v>
      </c>
      <c r="AY10" s="299">
        <v>3825.4</v>
      </c>
      <c r="AZ10" s="139">
        <f t="shared" ref="AZ10:AZ25" si="25">BA10*0.001</f>
        <v>66.348800000000011</v>
      </c>
      <c r="BA10" s="263">
        <v>66348.800000000003</v>
      </c>
      <c r="BB10" s="139">
        <f t="shared" ref="BB10:BB25" si="26">BC10*0.001</f>
        <v>61.349800000000002</v>
      </c>
      <c r="BC10" s="263">
        <v>61349.8</v>
      </c>
      <c r="BD10" s="455">
        <f>AS10-AV10</f>
        <v>497.36420000000004</v>
      </c>
      <c r="BE10" s="475"/>
      <c r="BF10" s="387">
        <f t="shared" si="18"/>
        <v>492.36520000000002</v>
      </c>
      <c r="BG10" s="388">
        <f t="shared" si="24"/>
        <v>499.00698294297098</v>
      </c>
      <c r="BH10" s="389">
        <v>492365.2</v>
      </c>
      <c r="BI10" s="388">
        <f t="shared" si="19"/>
        <v>369.51310000000001</v>
      </c>
      <c r="BJ10" s="388">
        <f t="shared" si="20"/>
        <v>374.49766390659681</v>
      </c>
      <c r="BK10" s="389">
        <v>369513.1</v>
      </c>
      <c r="BL10" s="388">
        <f t="shared" si="21"/>
        <v>122.8522</v>
      </c>
      <c r="BM10" s="296">
        <f t="shared" si="22"/>
        <v>124.50942038532872</v>
      </c>
      <c r="BN10" s="300">
        <v>122852.2</v>
      </c>
      <c r="BO10" s="352">
        <f t="shared" ref="BO10" si="27">BP10*0.001</f>
        <v>501.89140000000003</v>
      </c>
      <c r="BP10" s="222">
        <v>501891.4</v>
      </c>
    </row>
    <row r="11" spans="2:69" ht="24" customHeight="1" x14ac:dyDescent="0.4">
      <c r="B11" s="202" t="s">
        <v>42</v>
      </c>
      <c r="C11" s="397" t="s">
        <v>76</v>
      </c>
      <c r="D11" s="238">
        <f t="shared" si="0"/>
        <v>-7.4199999999999995E-3</v>
      </c>
      <c r="E11" s="36">
        <v>-0.74199999999999999</v>
      </c>
      <c r="F11" s="11">
        <v>625.1</v>
      </c>
      <c r="G11" s="11">
        <v>1042.9000000000001</v>
      </c>
      <c r="H11" s="242">
        <f t="shared" si="1"/>
        <v>-417.80000000000007</v>
      </c>
      <c r="I11" s="236">
        <f t="shared" si="23"/>
        <v>-45.800000000000068</v>
      </c>
      <c r="J11" s="569">
        <v>-41.7</v>
      </c>
      <c r="K11" s="560">
        <f>'国内総生産関連指標〔~2024-3-4〕 6-4-2025　'!U12</f>
        <v>42.399999999999977</v>
      </c>
      <c r="L11" s="475"/>
      <c r="O11" s="362">
        <f t="shared" si="2"/>
        <v>286.11020000000002</v>
      </c>
      <c r="P11" s="265">
        <f t="shared" si="3"/>
        <v>288.24900763666409</v>
      </c>
      <c r="Q11" s="266">
        <v>286110.2</v>
      </c>
      <c r="R11" s="267">
        <f t="shared" si="4"/>
        <v>280.12380000000002</v>
      </c>
      <c r="S11" s="266">
        <v>280123.8</v>
      </c>
      <c r="T11" s="266">
        <v>230794.1</v>
      </c>
      <c r="U11" s="266">
        <v>17239.7</v>
      </c>
      <c r="V11" s="268">
        <f t="shared" si="5"/>
        <v>72.5398</v>
      </c>
      <c r="W11" s="266">
        <v>72539.8</v>
      </c>
      <c r="X11" s="266">
        <v>1105.8</v>
      </c>
      <c r="Y11" s="368">
        <f t="shared" si="6"/>
        <v>97.753900000000002</v>
      </c>
      <c r="Z11" s="266">
        <v>97753.9</v>
      </c>
      <c r="AA11" s="14">
        <f t="shared" si="7"/>
        <v>114.5813</v>
      </c>
      <c r="AB11" s="227">
        <f t="shared" si="8"/>
        <v>115.43784883838079</v>
      </c>
      <c r="AC11" s="266">
        <v>114581.3</v>
      </c>
      <c r="AD11" s="267">
        <f t="shared" si="6"/>
        <v>24.8018</v>
      </c>
      <c r="AE11" s="266">
        <v>24801.8</v>
      </c>
      <c r="AF11" s="434">
        <f t="shared" si="9"/>
        <v>5.3805000000000007E-3</v>
      </c>
      <c r="AG11" s="284">
        <v>-58</v>
      </c>
      <c r="AH11" s="430">
        <f t="shared" si="10"/>
        <v>5.3805000000000005</v>
      </c>
      <c r="AI11" s="302">
        <v>5380.5</v>
      </c>
      <c r="AJ11" s="303">
        <f t="shared" si="11"/>
        <v>76.081600000000009</v>
      </c>
      <c r="AK11" s="285">
        <v>76081.600000000006</v>
      </c>
      <c r="AL11" s="208">
        <f t="shared" si="12"/>
        <v>70.701100000000011</v>
      </c>
      <c r="AM11" s="285">
        <v>70701.100000000006</v>
      </c>
      <c r="AN11" s="304"/>
      <c r="AO11" s="305">
        <f t="shared" si="13"/>
        <v>504.87370000000004</v>
      </c>
      <c r="AP11" s="249">
        <f t="shared" si="14"/>
        <v>508.64786717443434</v>
      </c>
      <c r="AQ11" s="53">
        <v>504873.7</v>
      </c>
      <c r="AR11" s="194"/>
      <c r="AS11" s="464">
        <f t="shared" si="15"/>
        <v>518.66129999999998</v>
      </c>
      <c r="AT11" s="283">
        <f t="shared" si="16"/>
        <v>522.53853593664996</v>
      </c>
      <c r="AU11" s="284">
        <v>518661.3</v>
      </c>
      <c r="AV11" s="208">
        <f t="shared" si="17"/>
        <v>13.7875</v>
      </c>
      <c r="AW11" s="285">
        <v>13787.5</v>
      </c>
      <c r="AX11" s="285">
        <v>18014.7</v>
      </c>
      <c r="AY11" s="285">
        <v>4227.2</v>
      </c>
      <c r="AZ11" s="14">
        <f t="shared" si="25"/>
        <v>76.081600000000009</v>
      </c>
      <c r="BA11" s="269">
        <v>76081.600000000006</v>
      </c>
      <c r="BB11" s="14">
        <f t="shared" si="26"/>
        <v>70.701100000000011</v>
      </c>
      <c r="BC11" s="269">
        <v>70701.100000000006</v>
      </c>
      <c r="BD11" s="456">
        <f t="shared" ref="BD11:BD25" si="28">AS11-AV11</f>
        <v>504.87379999999996</v>
      </c>
      <c r="BE11" s="475"/>
      <c r="BF11" s="390">
        <f t="shared" si="18"/>
        <v>499.49329999999998</v>
      </c>
      <c r="BG11" s="391">
        <f t="shared" si="24"/>
        <v>503.2272461665558</v>
      </c>
      <c r="BH11" s="392">
        <v>499493.3</v>
      </c>
      <c r="BI11" s="391">
        <f t="shared" si="19"/>
        <v>376.99549999999999</v>
      </c>
      <c r="BJ11" s="391">
        <f t="shared" si="20"/>
        <v>379.8137177859719</v>
      </c>
      <c r="BK11" s="392">
        <v>376995.5</v>
      </c>
      <c r="BL11" s="391">
        <f t="shared" si="21"/>
        <v>122.49769999999999</v>
      </c>
      <c r="BM11" s="283">
        <f t="shared" si="22"/>
        <v>123.41342763303713</v>
      </c>
      <c r="BN11" s="304">
        <v>122497.7</v>
      </c>
      <c r="BO11" s="353">
        <f>BP11*0.001</f>
        <v>503.82590000000005</v>
      </c>
      <c r="BP11" s="222">
        <v>503825.9</v>
      </c>
    </row>
    <row r="12" spans="2:69" ht="24" customHeight="1" x14ac:dyDescent="0.4">
      <c r="B12" s="202" t="s">
        <v>43</v>
      </c>
      <c r="C12" s="397" t="s">
        <v>77</v>
      </c>
      <c r="D12" s="238">
        <f t="shared" si="0"/>
        <v>-2.7700000000000003E-3</v>
      </c>
      <c r="E12" s="36">
        <v>-0.27700000000000002</v>
      </c>
      <c r="F12" s="11">
        <v>628.9</v>
      </c>
      <c r="G12" s="11">
        <v>1088.2</v>
      </c>
      <c r="H12" s="242">
        <f t="shared" si="1"/>
        <v>-459.30000000000007</v>
      </c>
      <c r="I12" s="236">
        <f t="shared" si="23"/>
        <v>-41.5</v>
      </c>
      <c r="J12" s="569">
        <v>-43.4</v>
      </c>
      <c r="K12" s="560">
        <f>'国内総生産関連指標〔~2024-3-4〕 6-4-2025　'!U13</f>
        <v>33.5</v>
      </c>
      <c r="L12" s="475"/>
      <c r="O12" s="362">
        <f t="shared" si="2"/>
        <v>286.94580000000002</v>
      </c>
      <c r="P12" s="265">
        <f t="shared" si="3"/>
        <v>287.74284768809605</v>
      </c>
      <c r="Q12" s="266">
        <v>286945.8</v>
      </c>
      <c r="R12" s="267">
        <f t="shared" si="4"/>
        <v>280.404</v>
      </c>
      <c r="S12" s="266">
        <v>280404</v>
      </c>
      <c r="T12" s="266">
        <v>231119.6</v>
      </c>
      <c r="U12" s="266">
        <v>17986.7</v>
      </c>
      <c r="V12" s="268">
        <f t="shared" si="5"/>
        <v>74.920100000000005</v>
      </c>
      <c r="W12" s="266">
        <v>74920.100000000006</v>
      </c>
      <c r="X12" s="266">
        <v>1600.5</v>
      </c>
      <c r="Y12" s="368">
        <f t="shared" si="6"/>
        <v>99.4358</v>
      </c>
      <c r="Z12" s="266">
        <v>99435.8</v>
      </c>
      <c r="AA12" s="14">
        <f t="shared" si="7"/>
        <v>117.2015</v>
      </c>
      <c r="AB12" s="227">
        <f t="shared" si="8"/>
        <v>117.52704992830139</v>
      </c>
      <c r="AC12" s="266">
        <v>117201.5</v>
      </c>
      <c r="AD12" s="267">
        <f t="shared" si="6"/>
        <v>24.294700000000002</v>
      </c>
      <c r="AE12" s="266">
        <v>24294.7</v>
      </c>
      <c r="AF12" s="434">
        <f t="shared" si="9"/>
        <v>-5.1693999999999993E-3</v>
      </c>
      <c r="AG12" s="284">
        <v>32</v>
      </c>
      <c r="AH12" s="430">
        <f t="shared" si="10"/>
        <v>-5.1693999999999996</v>
      </c>
      <c r="AI12" s="302">
        <v>-5169.3999999999996</v>
      </c>
      <c r="AJ12" s="303">
        <f t="shared" si="11"/>
        <v>73.252300000000005</v>
      </c>
      <c r="AK12" s="285">
        <v>73252.3</v>
      </c>
      <c r="AL12" s="208">
        <f t="shared" si="12"/>
        <v>78.421700000000001</v>
      </c>
      <c r="AM12" s="285">
        <v>78421.7</v>
      </c>
      <c r="AN12" s="304"/>
      <c r="AO12" s="305">
        <f t="shared" si="13"/>
        <v>500.0462</v>
      </c>
      <c r="AP12" s="249">
        <f t="shared" si="14"/>
        <v>501.4351754359576</v>
      </c>
      <c r="AQ12" s="53">
        <v>500046.2</v>
      </c>
      <c r="AR12" s="194"/>
      <c r="AS12" s="464">
        <f t="shared" si="15"/>
        <v>514.1943</v>
      </c>
      <c r="AT12" s="283">
        <f t="shared" si="16"/>
        <v>515.62257453145219</v>
      </c>
      <c r="AU12" s="284">
        <v>514194.3</v>
      </c>
      <c r="AV12" s="208">
        <f t="shared" si="17"/>
        <v>14.148100000000001</v>
      </c>
      <c r="AW12" s="285">
        <v>14148.1</v>
      </c>
      <c r="AX12" s="285">
        <v>18238.8</v>
      </c>
      <c r="AY12" s="285">
        <v>4090.7</v>
      </c>
      <c r="AZ12" s="14">
        <f t="shared" si="25"/>
        <v>73.252300000000005</v>
      </c>
      <c r="BA12" s="269">
        <v>73252.3</v>
      </c>
      <c r="BB12" s="14">
        <f t="shared" si="26"/>
        <v>78.421700000000001</v>
      </c>
      <c r="BC12" s="269">
        <v>78421.7</v>
      </c>
      <c r="BD12" s="456">
        <f t="shared" si="28"/>
        <v>500.0462</v>
      </c>
      <c r="BE12" s="475"/>
      <c r="BF12" s="390">
        <f t="shared" si="18"/>
        <v>505.21559999999999</v>
      </c>
      <c r="BG12" s="391">
        <f t="shared" si="24"/>
        <v>506.61893444842212</v>
      </c>
      <c r="BH12" s="392">
        <v>505215.6</v>
      </c>
      <c r="BI12" s="391">
        <f t="shared" si="19"/>
        <v>381.45310000000001</v>
      </c>
      <c r="BJ12" s="391">
        <f t="shared" si="20"/>
        <v>382.51266006838944</v>
      </c>
      <c r="BK12" s="392">
        <v>381453.1</v>
      </c>
      <c r="BL12" s="391">
        <f t="shared" si="21"/>
        <v>123.7625</v>
      </c>
      <c r="BM12" s="283">
        <f t="shared" si="22"/>
        <v>124.1062743800327</v>
      </c>
      <c r="BN12" s="304">
        <v>123762.5</v>
      </c>
      <c r="BO12" s="353">
        <f t="shared" ref="BO12:BO13" si="29">BP12*0.001</f>
        <v>498.41379999999998</v>
      </c>
      <c r="BP12" s="222">
        <v>498413.8</v>
      </c>
    </row>
    <row r="13" spans="2:69" ht="24" customHeight="1" thickBot="1" x14ac:dyDescent="0.45">
      <c r="B13" s="203" t="s">
        <v>44</v>
      </c>
      <c r="C13" s="579" t="s">
        <v>78</v>
      </c>
      <c r="D13" s="580">
        <f t="shared" si="0"/>
        <v>-4.8999999999999998E-4</v>
      </c>
      <c r="E13" s="122">
        <v>-4.9000000000000002E-2</v>
      </c>
      <c r="F13" s="123">
        <v>640.20000000000005</v>
      </c>
      <c r="G13" s="123">
        <v>1117.2</v>
      </c>
      <c r="H13" s="245">
        <f t="shared" si="1"/>
        <v>-477</v>
      </c>
      <c r="I13" s="581">
        <f t="shared" si="23"/>
        <v>-17.699999999999932</v>
      </c>
      <c r="J13" s="582">
        <v>-39.5</v>
      </c>
      <c r="K13" s="583">
        <f>'国内総生産関連指標〔~2024-3-4〕 6-4-2025　'!U14</f>
        <v>35.200000000000045</v>
      </c>
      <c r="L13" s="475"/>
      <c r="O13" s="363">
        <f t="shared" si="2"/>
        <v>289.47710000000001</v>
      </c>
      <c r="P13" s="271">
        <f t="shared" si="3"/>
        <v>289.61901331652513</v>
      </c>
      <c r="Q13" s="272">
        <v>289477.09999999998</v>
      </c>
      <c r="R13" s="273">
        <f t="shared" si="4"/>
        <v>282.59640000000002</v>
      </c>
      <c r="S13" s="272">
        <v>282596.40000000002</v>
      </c>
      <c r="T13" s="272">
        <v>233136.9</v>
      </c>
      <c r="U13" s="272">
        <v>18680.7</v>
      </c>
      <c r="V13" s="274">
        <f t="shared" si="5"/>
        <v>75.794800000000009</v>
      </c>
      <c r="W13" s="272">
        <v>75794.8</v>
      </c>
      <c r="X13" s="272">
        <v>307.2</v>
      </c>
      <c r="Y13" s="369">
        <f t="shared" si="6"/>
        <v>99.963200000000001</v>
      </c>
      <c r="Z13" s="272">
        <v>99963.199999999997</v>
      </c>
      <c r="AA13" s="144">
        <f t="shared" si="7"/>
        <v>118.98880000000001</v>
      </c>
      <c r="AB13" s="228">
        <f t="shared" si="8"/>
        <v>119.04713309521667</v>
      </c>
      <c r="AC13" s="272">
        <v>118988.8</v>
      </c>
      <c r="AD13" s="273">
        <f t="shared" si="6"/>
        <v>24.513200000000001</v>
      </c>
      <c r="AE13" s="272">
        <v>24513.200000000001</v>
      </c>
      <c r="AF13" s="435">
        <f t="shared" si="9"/>
        <v>-9.3357000000000006E-3</v>
      </c>
      <c r="AG13" s="289">
        <v>20</v>
      </c>
      <c r="AH13" s="246">
        <f t="shared" si="10"/>
        <v>-9.335700000000001</v>
      </c>
      <c r="AI13" s="306">
        <v>-9335.7000000000007</v>
      </c>
      <c r="AJ13" s="307">
        <f t="shared" si="11"/>
        <v>72.69080000000001</v>
      </c>
      <c r="AK13" s="290">
        <v>72690.8</v>
      </c>
      <c r="AL13" s="209">
        <f t="shared" si="12"/>
        <v>82.026499999999999</v>
      </c>
      <c r="AM13" s="290">
        <v>82026.5</v>
      </c>
      <c r="AN13" s="308"/>
      <c r="AO13" s="309">
        <f t="shared" si="13"/>
        <v>499.42059999999998</v>
      </c>
      <c r="AP13" s="250">
        <f t="shared" si="14"/>
        <v>499.66543606367117</v>
      </c>
      <c r="AQ13" s="62">
        <v>499420.6</v>
      </c>
      <c r="AR13" s="194"/>
      <c r="AS13" s="465">
        <f t="shared" si="15"/>
        <v>513.70990000000006</v>
      </c>
      <c r="AT13" s="288">
        <f t="shared" si="16"/>
        <v>513.96174125321409</v>
      </c>
      <c r="AU13" s="289">
        <v>513709.9</v>
      </c>
      <c r="AV13" s="209">
        <f t="shared" si="17"/>
        <v>14.289200000000001</v>
      </c>
      <c r="AW13" s="290">
        <v>14289.2</v>
      </c>
      <c r="AX13" s="290">
        <v>18863.099999999999</v>
      </c>
      <c r="AY13" s="290">
        <v>4573.8999999999996</v>
      </c>
      <c r="AZ13" s="144">
        <f t="shared" si="25"/>
        <v>72.69080000000001</v>
      </c>
      <c r="BA13" s="275">
        <v>72690.8</v>
      </c>
      <c r="BB13" s="144">
        <f t="shared" si="26"/>
        <v>82.026499999999999</v>
      </c>
      <c r="BC13" s="275">
        <v>82026.5</v>
      </c>
      <c r="BD13" s="457">
        <f t="shared" si="28"/>
        <v>499.42070000000007</v>
      </c>
      <c r="BE13" s="475"/>
      <c r="BF13" s="393">
        <f t="shared" si="18"/>
        <v>508.75630000000001</v>
      </c>
      <c r="BG13" s="394">
        <f t="shared" si="24"/>
        <v>509.00571279927163</v>
      </c>
      <c r="BH13" s="395">
        <v>508756.3</v>
      </c>
      <c r="BI13" s="394">
        <f t="shared" si="19"/>
        <v>384.25990000000002</v>
      </c>
      <c r="BJ13" s="394">
        <f t="shared" si="20"/>
        <v>384.44827965703195</v>
      </c>
      <c r="BK13" s="395">
        <v>384259.9</v>
      </c>
      <c r="BL13" s="394">
        <f t="shared" si="21"/>
        <v>124.49639999999999</v>
      </c>
      <c r="BM13" s="288">
        <f t="shared" si="22"/>
        <v>124.55743314223969</v>
      </c>
      <c r="BN13" s="308">
        <v>124496.4</v>
      </c>
      <c r="BO13" s="354">
        <f t="shared" si="29"/>
        <v>499.09340000000003</v>
      </c>
      <c r="BP13" s="222">
        <v>499093.4</v>
      </c>
    </row>
    <row r="14" spans="2:69" ht="24" customHeight="1" x14ac:dyDescent="0.4">
      <c r="B14" s="204" t="s">
        <v>45</v>
      </c>
      <c r="C14" s="589" t="s">
        <v>70</v>
      </c>
      <c r="D14" s="590">
        <f t="shared" si="0"/>
        <v>3.32E-3</v>
      </c>
      <c r="E14" s="42">
        <v>0.33200000000000002</v>
      </c>
      <c r="F14" s="44">
        <v>652.70000000000005</v>
      </c>
      <c r="G14" s="44">
        <v>1143.0999999999999</v>
      </c>
      <c r="H14" s="241">
        <f t="shared" si="1"/>
        <v>-490.39999999999986</v>
      </c>
      <c r="I14" s="591">
        <f t="shared" si="23"/>
        <v>-13.399999999999864</v>
      </c>
      <c r="J14" s="592">
        <v>-34.4</v>
      </c>
      <c r="K14" s="561">
        <f>'国内総生産関連指標〔~2024-3-4〕 6-4-2025　'!U15</f>
        <v>39</v>
      </c>
      <c r="L14" s="475"/>
      <c r="O14" s="258">
        <f t="shared" si="2"/>
        <v>298.77209999999997</v>
      </c>
      <c r="P14" s="259">
        <f t="shared" si="3"/>
        <v>297.78345891639754</v>
      </c>
      <c r="Q14" s="260">
        <v>298772.09999999998</v>
      </c>
      <c r="R14" s="261">
        <f t="shared" si="4"/>
        <v>291.84929999999997</v>
      </c>
      <c r="S14" s="260">
        <v>291849.3</v>
      </c>
      <c r="T14" s="260">
        <v>242226.7</v>
      </c>
      <c r="U14" s="260">
        <v>20777.5</v>
      </c>
      <c r="V14" s="259">
        <f t="shared" si="5"/>
        <v>80.547300000000007</v>
      </c>
      <c r="W14" s="260">
        <v>80547.3</v>
      </c>
      <c r="X14" s="260">
        <v>-1431.4</v>
      </c>
      <c r="Y14" s="261">
        <f t="shared" si="6"/>
        <v>101.4431</v>
      </c>
      <c r="Z14" s="260">
        <v>101443.1</v>
      </c>
      <c r="AA14" s="226">
        <f t="shared" si="7"/>
        <v>128.34910000000002</v>
      </c>
      <c r="AB14" s="226">
        <f t="shared" si="8"/>
        <v>127.92439102180762</v>
      </c>
      <c r="AC14" s="260">
        <v>128349.1</v>
      </c>
      <c r="AD14" s="261">
        <f t="shared" si="6"/>
        <v>27.024400000000004</v>
      </c>
      <c r="AE14" s="260">
        <v>27024.400000000001</v>
      </c>
      <c r="AF14" s="433">
        <f t="shared" si="9"/>
        <v>-1.4512200000000003E-2</v>
      </c>
      <c r="AG14" s="295">
        <v>56.7</v>
      </c>
      <c r="AH14" s="431">
        <f t="shared" si="10"/>
        <v>-14.512200000000002</v>
      </c>
      <c r="AI14" s="297">
        <v>-14512.2</v>
      </c>
      <c r="AJ14" s="310">
        <f t="shared" si="11"/>
        <v>83.015100000000004</v>
      </c>
      <c r="AK14" s="299">
        <v>83015.100000000006</v>
      </c>
      <c r="AL14" s="311">
        <f t="shared" si="12"/>
        <v>97.527300000000011</v>
      </c>
      <c r="AM14" s="299">
        <v>97527.3</v>
      </c>
      <c r="AN14" s="300"/>
      <c r="AO14" s="312">
        <f t="shared" si="13"/>
        <v>512.67750000000001</v>
      </c>
      <c r="AP14" s="257">
        <f t="shared" si="14"/>
        <v>510.98104293744768</v>
      </c>
      <c r="AQ14" s="90">
        <v>512677.5</v>
      </c>
      <c r="AR14" s="194"/>
      <c r="AS14" s="340">
        <f t="shared" si="15"/>
        <v>530.80130000000008</v>
      </c>
      <c r="AT14" s="296">
        <f t="shared" si="16"/>
        <v>529.04487102818655</v>
      </c>
      <c r="AU14" s="295">
        <v>530801.30000000005</v>
      </c>
      <c r="AV14" s="296">
        <f t="shared" si="17"/>
        <v>18.123900000000003</v>
      </c>
      <c r="AW14" s="299">
        <v>18123.900000000001</v>
      </c>
      <c r="AX14" s="299">
        <v>24486.2</v>
      </c>
      <c r="AY14" s="299">
        <v>6362.4</v>
      </c>
      <c r="AZ14" s="229">
        <f t="shared" si="25"/>
        <v>83.015100000000004</v>
      </c>
      <c r="BA14" s="277">
        <v>83015.100000000006</v>
      </c>
      <c r="BB14" s="229">
        <f t="shared" si="26"/>
        <v>97.527300000000011</v>
      </c>
      <c r="BC14" s="280">
        <v>97527.3</v>
      </c>
      <c r="BD14" s="458">
        <f t="shared" si="28"/>
        <v>512.67740000000003</v>
      </c>
      <c r="BE14" s="475"/>
      <c r="BF14" s="331">
        <f t="shared" si="18"/>
        <v>527.18970000000002</v>
      </c>
      <c r="BG14" s="332">
        <f t="shared" si="24"/>
        <v>525.44522186341351</v>
      </c>
      <c r="BH14" s="333">
        <v>527189.69999999995</v>
      </c>
      <c r="BI14" s="332">
        <f t="shared" si="19"/>
        <v>398.66550000000001</v>
      </c>
      <c r="BJ14" s="332">
        <f t="shared" si="20"/>
        <v>397.34631024997009</v>
      </c>
      <c r="BK14" s="333">
        <v>398665.5</v>
      </c>
      <c r="BL14" s="332">
        <f t="shared" si="21"/>
        <v>128.52420000000001</v>
      </c>
      <c r="BM14" s="296">
        <f t="shared" si="22"/>
        <v>128.09891161344336</v>
      </c>
      <c r="BN14" s="300">
        <v>128524.2</v>
      </c>
      <c r="BO14" s="355">
        <f>BP14*0.001</f>
        <v>514.05219999999997</v>
      </c>
      <c r="BP14" s="222">
        <v>514052.2</v>
      </c>
    </row>
    <row r="15" spans="2:69" ht="24" customHeight="1" x14ac:dyDescent="0.4">
      <c r="B15" s="202" t="s">
        <v>46</v>
      </c>
      <c r="C15" s="398" t="s">
        <v>70</v>
      </c>
      <c r="D15" s="239">
        <f t="shared" si="0"/>
        <v>2.758E-2</v>
      </c>
      <c r="E15" s="36">
        <v>2.758</v>
      </c>
      <c r="F15" s="11">
        <v>679.8</v>
      </c>
      <c r="G15" s="11">
        <v>1171.8</v>
      </c>
      <c r="H15" s="242">
        <f t="shared" si="1"/>
        <v>-492</v>
      </c>
      <c r="I15" s="199">
        <f t="shared" si="23"/>
        <v>-1.6000000000001364</v>
      </c>
      <c r="J15" s="570">
        <v>-22.9</v>
      </c>
      <c r="K15" s="560">
        <f>'国内総生産関連指標〔~2024-3-4〕 6-4-2025　'!U16</f>
        <v>30</v>
      </c>
      <c r="L15" s="475"/>
      <c r="O15" s="264">
        <f t="shared" si="2"/>
        <v>297.52260000000001</v>
      </c>
      <c r="P15" s="265">
        <f t="shared" si="3"/>
        <v>289.53716498958721</v>
      </c>
      <c r="Q15" s="266">
        <v>297522.59999999998</v>
      </c>
      <c r="R15" s="267">
        <f t="shared" si="4"/>
        <v>291.1626</v>
      </c>
      <c r="S15" s="266">
        <v>291162.59999999998</v>
      </c>
      <c r="T15" s="266">
        <v>241673</v>
      </c>
      <c r="U15" s="266">
        <v>19768.3</v>
      </c>
      <c r="V15" s="265">
        <f t="shared" si="5"/>
        <v>83.792600000000007</v>
      </c>
      <c r="W15" s="266">
        <v>83792.600000000006</v>
      </c>
      <c r="X15" s="266">
        <v>217.7</v>
      </c>
      <c r="Y15" s="267">
        <f t="shared" si="6"/>
        <v>104.15780000000001</v>
      </c>
      <c r="Z15" s="266">
        <v>104157.8</v>
      </c>
      <c r="AA15" s="227">
        <f t="shared" si="7"/>
        <v>130.8751</v>
      </c>
      <c r="AB15" s="227">
        <f t="shared" si="8"/>
        <v>127.36244379999611</v>
      </c>
      <c r="AC15" s="266">
        <v>130875.1</v>
      </c>
      <c r="AD15" s="267">
        <f t="shared" si="6"/>
        <v>27.3142</v>
      </c>
      <c r="AE15" s="266">
        <v>27314.2</v>
      </c>
      <c r="AF15" s="434">
        <f t="shared" si="9"/>
        <v>-9.4590000000000004E-3</v>
      </c>
      <c r="AG15" s="284">
        <v>108.6</v>
      </c>
      <c r="AH15" s="430">
        <f t="shared" si="10"/>
        <v>-9.4589999999999996</v>
      </c>
      <c r="AI15" s="302">
        <v>-9459</v>
      </c>
      <c r="AJ15" s="313">
        <f t="shared" si="11"/>
        <v>92.572100000000006</v>
      </c>
      <c r="AK15" s="285">
        <v>92572.1</v>
      </c>
      <c r="AL15" s="210">
        <f t="shared" si="12"/>
        <v>102.03110000000001</v>
      </c>
      <c r="AM15" s="285">
        <v>102031.1</v>
      </c>
      <c r="AN15" s="304"/>
      <c r="AO15" s="314">
        <f t="shared" si="13"/>
        <v>523.42280000000005</v>
      </c>
      <c r="AP15" s="249">
        <f t="shared" si="14"/>
        <v>509.37425796531664</v>
      </c>
      <c r="AQ15" s="53">
        <v>523422.8</v>
      </c>
      <c r="AR15" s="194"/>
      <c r="AS15" s="286">
        <f t="shared" si="15"/>
        <v>543.35619999999994</v>
      </c>
      <c r="AT15" s="283">
        <f t="shared" si="16"/>
        <v>528.7726503045991</v>
      </c>
      <c r="AU15" s="284">
        <v>543356.19999999995</v>
      </c>
      <c r="AV15" s="283">
        <f t="shared" si="17"/>
        <v>19.933400000000002</v>
      </c>
      <c r="AW15" s="285">
        <v>19933.400000000001</v>
      </c>
      <c r="AX15" s="285">
        <v>27964.7</v>
      </c>
      <c r="AY15" s="285">
        <v>8031.3</v>
      </c>
      <c r="AZ15" s="227">
        <f t="shared" si="25"/>
        <v>92.572100000000006</v>
      </c>
      <c r="BA15" s="266">
        <v>92572.1</v>
      </c>
      <c r="BB15" s="227">
        <f t="shared" si="26"/>
        <v>102.03110000000001</v>
      </c>
      <c r="BC15" s="269">
        <v>102031.1</v>
      </c>
      <c r="BD15" s="459">
        <f t="shared" si="28"/>
        <v>523.42279999999994</v>
      </c>
      <c r="BE15" s="475"/>
      <c r="BF15" s="334">
        <f t="shared" si="18"/>
        <v>532.88190000000009</v>
      </c>
      <c r="BG15" s="335">
        <f t="shared" si="24"/>
        <v>518.57947799684712</v>
      </c>
      <c r="BH15" s="336">
        <v>532881.9</v>
      </c>
      <c r="BI15" s="335">
        <f t="shared" si="19"/>
        <v>401.30119999999999</v>
      </c>
      <c r="BJ15" s="335">
        <f t="shared" si="20"/>
        <v>390.53037233110808</v>
      </c>
      <c r="BK15" s="336">
        <v>401301.2</v>
      </c>
      <c r="BL15" s="335">
        <f t="shared" si="21"/>
        <v>131.5806</v>
      </c>
      <c r="BM15" s="283">
        <f t="shared" si="22"/>
        <v>128.04900834971488</v>
      </c>
      <c r="BN15" s="304">
        <v>131580.6</v>
      </c>
      <c r="BO15" s="356">
        <f t="shared" ref="BO15:BO20" si="30">BP15*0.001</f>
        <v>523.09649999999999</v>
      </c>
      <c r="BP15" s="222">
        <v>523096.5</v>
      </c>
    </row>
    <row r="16" spans="2:69" ht="24" customHeight="1" x14ac:dyDescent="0.4">
      <c r="B16" s="202" t="s">
        <v>47</v>
      </c>
      <c r="C16" s="398" t="s">
        <v>70</v>
      </c>
      <c r="D16" s="240">
        <f t="shared" si="0"/>
        <v>7.9900000000000006E-3</v>
      </c>
      <c r="E16" s="36">
        <v>0.79900000000000004</v>
      </c>
      <c r="F16" s="11">
        <v>672.4</v>
      </c>
      <c r="G16" s="11">
        <v>1193.2</v>
      </c>
      <c r="H16" s="242">
        <f t="shared" si="1"/>
        <v>-520.80000000000007</v>
      </c>
      <c r="I16" s="199">
        <f t="shared" si="23"/>
        <v>-28.800000000000068</v>
      </c>
      <c r="J16" s="570">
        <v>-21.7</v>
      </c>
      <c r="K16" s="560">
        <f>'国内総生産関連指標〔~2024-3-4〕 6-4-2025　'!U17</f>
        <v>31.399999999999977</v>
      </c>
      <c r="L16" s="475"/>
      <c r="O16" s="264">
        <f t="shared" si="2"/>
        <v>299.84070000000003</v>
      </c>
      <c r="P16" s="265">
        <f t="shared" si="3"/>
        <v>297.46396293614026</v>
      </c>
      <c r="Q16" s="266">
        <v>299840.7</v>
      </c>
      <c r="R16" s="267">
        <f t="shared" si="4"/>
        <v>292.82320000000004</v>
      </c>
      <c r="S16" s="266">
        <v>292823.2</v>
      </c>
      <c r="T16" s="266">
        <v>243503.2</v>
      </c>
      <c r="U16" s="266">
        <v>20396.3</v>
      </c>
      <c r="V16" s="265">
        <f t="shared" si="5"/>
        <v>86.962400000000002</v>
      </c>
      <c r="W16" s="266">
        <v>86962.4</v>
      </c>
      <c r="X16" s="266">
        <v>1402.7</v>
      </c>
      <c r="Y16" s="267">
        <f t="shared" si="6"/>
        <v>106.2855</v>
      </c>
      <c r="Z16" s="266">
        <v>106285.5</v>
      </c>
      <c r="AA16" s="227">
        <f t="shared" si="7"/>
        <v>134.3802</v>
      </c>
      <c r="AB16" s="227">
        <f t="shared" si="8"/>
        <v>133.31501304576435</v>
      </c>
      <c r="AC16" s="266">
        <v>134380.20000000001</v>
      </c>
      <c r="AD16" s="267">
        <f t="shared" si="6"/>
        <v>27.0215</v>
      </c>
      <c r="AE16" s="266">
        <v>27021.5</v>
      </c>
      <c r="AF16" s="434">
        <f t="shared" si="9"/>
        <v>-1.1172999999999999E-3</v>
      </c>
      <c r="AG16" s="284">
        <v>-51</v>
      </c>
      <c r="AH16" s="430">
        <f t="shared" si="10"/>
        <v>-1.1173</v>
      </c>
      <c r="AI16" s="302">
        <v>-1117.3</v>
      </c>
      <c r="AJ16" s="313">
        <f t="shared" si="11"/>
        <v>92.009600000000006</v>
      </c>
      <c r="AK16" s="285">
        <v>92009.600000000006</v>
      </c>
      <c r="AL16" s="210">
        <f t="shared" si="12"/>
        <v>93.126800000000003</v>
      </c>
      <c r="AM16" s="285">
        <v>93126.8</v>
      </c>
      <c r="AN16" s="304"/>
      <c r="AO16" s="314">
        <f t="shared" si="13"/>
        <v>540.74080000000004</v>
      </c>
      <c r="AP16" s="249">
        <f t="shared" si="14"/>
        <v>536.45452831873342</v>
      </c>
      <c r="AQ16" s="53">
        <v>540740.80000000005</v>
      </c>
      <c r="AR16" s="194"/>
      <c r="AS16" s="286">
        <f t="shared" si="15"/>
        <v>561.90190000000007</v>
      </c>
      <c r="AT16" s="283">
        <f t="shared" si="16"/>
        <v>557.44789134812856</v>
      </c>
      <c r="AU16" s="284">
        <v>561901.9</v>
      </c>
      <c r="AV16" s="283">
        <f t="shared" si="17"/>
        <v>21.161099999999998</v>
      </c>
      <c r="AW16" s="285">
        <v>21161.1</v>
      </c>
      <c r="AX16" s="285">
        <v>30213.599999999999</v>
      </c>
      <c r="AY16" s="285">
        <v>9052.5</v>
      </c>
      <c r="AZ16" s="227">
        <f t="shared" si="25"/>
        <v>92.009600000000006</v>
      </c>
      <c r="BA16" s="266">
        <v>92009.600000000006</v>
      </c>
      <c r="BB16" s="227">
        <f t="shared" si="26"/>
        <v>93.126800000000003</v>
      </c>
      <c r="BC16" s="269">
        <v>93126.8</v>
      </c>
      <c r="BD16" s="459">
        <f t="shared" si="28"/>
        <v>540.74080000000004</v>
      </c>
      <c r="BE16" s="475"/>
      <c r="BF16" s="334">
        <f t="shared" si="18"/>
        <v>541.85810000000004</v>
      </c>
      <c r="BG16" s="335">
        <f t="shared" si="24"/>
        <v>537.56297185487961</v>
      </c>
      <c r="BH16" s="336">
        <v>541858.1</v>
      </c>
      <c r="BI16" s="335">
        <f t="shared" si="19"/>
        <v>408.60210000000001</v>
      </c>
      <c r="BJ16" s="335">
        <f t="shared" si="20"/>
        <v>405.36324765126642</v>
      </c>
      <c r="BK16" s="336">
        <v>408602.1</v>
      </c>
      <c r="BL16" s="335">
        <f t="shared" si="21"/>
        <v>133.2561</v>
      </c>
      <c r="BM16" s="283">
        <f t="shared" si="22"/>
        <v>132.19982341094655</v>
      </c>
      <c r="BN16" s="304">
        <v>133256.1</v>
      </c>
      <c r="BO16" s="356">
        <f t="shared" si="30"/>
        <v>539.38909999999998</v>
      </c>
      <c r="BP16" s="222">
        <v>539389.1</v>
      </c>
    </row>
    <row r="17" spans="2:68" ht="24" customHeight="1" x14ac:dyDescent="0.4">
      <c r="B17" s="202" t="s">
        <v>48</v>
      </c>
      <c r="C17" s="398" t="s">
        <v>70</v>
      </c>
      <c r="D17" s="240">
        <f t="shared" si="0"/>
        <v>-1.24E-3</v>
      </c>
      <c r="E17" s="36">
        <v>-0.124</v>
      </c>
      <c r="F17" s="11">
        <v>672.7</v>
      </c>
      <c r="G17" s="11">
        <v>1221.5999999999999</v>
      </c>
      <c r="H17" s="242">
        <f t="shared" si="1"/>
        <v>-548.89999999999986</v>
      </c>
      <c r="I17" s="199">
        <f t="shared" si="23"/>
        <v>-28.099999999999795</v>
      </c>
      <c r="J17" s="570">
        <v>-20.100000000000001</v>
      </c>
      <c r="K17" s="560">
        <f>'国内総生産関連指標〔~2024-3-4〕 6-4-2025　'!U18</f>
        <v>25.170000000000073</v>
      </c>
      <c r="L17" s="475"/>
      <c r="O17" s="264">
        <f t="shared" si="2"/>
        <v>298.33620000000002</v>
      </c>
      <c r="P17" s="265">
        <f t="shared" si="3"/>
        <v>298.70659617926231</v>
      </c>
      <c r="Q17" s="266">
        <v>298336.2</v>
      </c>
      <c r="R17" s="267">
        <f t="shared" si="4"/>
        <v>290.94400000000002</v>
      </c>
      <c r="S17" s="266">
        <v>290944</v>
      </c>
      <c r="T17" s="266">
        <v>241894.7</v>
      </c>
      <c r="U17" s="266">
        <v>21251.1</v>
      </c>
      <c r="V17" s="265">
        <f t="shared" si="5"/>
        <v>87.000600000000006</v>
      </c>
      <c r="W17" s="266">
        <v>87000.6</v>
      </c>
      <c r="X17" s="266">
        <v>210.2</v>
      </c>
      <c r="Y17" s="267">
        <f t="shared" si="6"/>
        <v>106.79810000000001</v>
      </c>
      <c r="Z17" s="266">
        <v>106798.1</v>
      </c>
      <c r="AA17" s="227">
        <f t="shared" si="7"/>
        <v>135.3366</v>
      </c>
      <c r="AB17" s="227">
        <f t="shared" si="8"/>
        <v>135.50462573591253</v>
      </c>
      <c r="AC17" s="266">
        <v>135336.6</v>
      </c>
      <c r="AD17" s="267">
        <f t="shared" si="6"/>
        <v>27.084800000000001</v>
      </c>
      <c r="AE17" s="266">
        <v>27084.799999999999</v>
      </c>
      <c r="AF17" s="434">
        <f t="shared" si="9"/>
        <v>4.4301000000000002E-3</v>
      </c>
      <c r="AG17" s="284">
        <v>-281.3</v>
      </c>
      <c r="AH17" s="430">
        <f t="shared" si="10"/>
        <v>4.4301000000000004</v>
      </c>
      <c r="AI17" s="302">
        <v>4430.1000000000004</v>
      </c>
      <c r="AJ17" s="313">
        <f t="shared" si="11"/>
        <v>89.24430000000001</v>
      </c>
      <c r="AK17" s="285">
        <v>89244.3</v>
      </c>
      <c r="AL17" s="210">
        <f t="shared" si="12"/>
        <v>84.814300000000003</v>
      </c>
      <c r="AM17" s="285">
        <v>84814.3</v>
      </c>
      <c r="AN17" s="304"/>
      <c r="AO17" s="314">
        <f t="shared" si="13"/>
        <v>544.82990000000007</v>
      </c>
      <c r="AP17" s="249">
        <f t="shared" si="14"/>
        <v>545.50632784652976</v>
      </c>
      <c r="AQ17" s="53">
        <v>544829.9</v>
      </c>
      <c r="AR17" s="194"/>
      <c r="AS17" s="286">
        <f t="shared" si="15"/>
        <v>563.98400000000004</v>
      </c>
      <c r="AT17" s="283">
        <f t="shared" si="16"/>
        <v>564.68420841843886</v>
      </c>
      <c r="AU17" s="284">
        <v>563984</v>
      </c>
      <c r="AV17" s="283">
        <f t="shared" si="17"/>
        <v>19.1541</v>
      </c>
      <c r="AW17" s="285">
        <v>19154.099999999999</v>
      </c>
      <c r="AX17" s="285">
        <v>29191.4</v>
      </c>
      <c r="AY17" s="285">
        <v>10037.299999999999</v>
      </c>
      <c r="AZ17" s="227">
        <f t="shared" si="25"/>
        <v>89.24430000000001</v>
      </c>
      <c r="BA17" s="266">
        <v>89244.3</v>
      </c>
      <c r="BB17" s="227">
        <f t="shared" si="26"/>
        <v>84.814300000000003</v>
      </c>
      <c r="BC17" s="269">
        <v>84814.3</v>
      </c>
      <c r="BD17" s="459">
        <f t="shared" si="28"/>
        <v>544.82990000000007</v>
      </c>
      <c r="BE17" s="475"/>
      <c r="BF17" s="334">
        <f t="shared" si="18"/>
        <v>540.39980000000003</v>
      </c>
      <c r="BG17" s="335">
        <f t="shared" si="24"/>
        <v>541.07072770235095</v>
      </c>
      <c r="BH17" s="336">
        <v>540399.80000000005</v>
      </c>
      <c r="BI17" s="335">
        <f t="shared" si="19"/>
        <v>406.79820000000001</v>
      </c>
      <c r="BJ17" s="335">
        <f t="shared" si="20"/>
        <v>407.30325603748651</v>
      </c>
      <c r="BK17" s="336">
        <v>406798.2</v>
      </c>
      <c r="BL17" s="335">
        <f t="shared" si="21"/>
        <v>133.60170000000002</v>
      </c>
      <c r="BM17" s="283">
        <f t="shared" si="22"/>
        <v>133.7675717890184</v>
      </c>
      <c r="BN17" s="304">
        <v>133601.70000000001</v>
      </c>
      <c r="BO17" s="356">
        <f t="shared" si="30"/>
        <v>544.90100000000007</v>
      </c>
      <c r="BP17" s="222">
        <v>544901</v>
      </c>
    </row>
    <row r="18" spans="2:68" ht="24" customHeight="1" x14ac:dyDescent="0.4">
      <c r="B18" s="202" t="s">
        <v>49</v>
      </c>
      <c r="C18" s="398" t="s">
        <v>70</v>
      </c>
      <c r="D18" s="240">
        <f t="shared" si="0"/>
        <v>4.8599999999999997E-3</v>
      </c>
      <c r="E18" s="36">
        <v>0.48599999999999999</v>
      </c>
      <c r="F18" s="11">
        <v>670.5</v>
      </c>
      <c r="G18" s="11">
        <v>1238.9000000000001</v>
      </c>
      <c r="H18" s="242">
        <f t="shared" si="1"/>
        <v>-568.40000000000009</v>
      </c>
      <c r="I18" s="199">
        <f t="shared" si="23"/>
        <v>-19.500000000000227</v>
      </c>
      <c r="J18" s="570">
        <v>-18.100000000000001</v>
      </c>
      <c r="K18" s="560">
        <f>'国内総生産関連指標〔~2024-3-4〕 6-4-2025　'!U19</f>
        <v>22.529999999999973</v>
      </c>
      <c r="L18" s="475"/>
      <c r="O18" s="264">
        <f t="shared" si="2"/>
        <v>303.00600000000003</v>
      </c>
      <c r="P18" s="265">
        <f t="shared" si="3"/>
        <v>301.54051310630337</v>
      </c>
      <c r="Q18" s="266">
        <v>303006</v>
      </c>
      <c r="R18" s="267">
        <f t="shared" si="4"/>
        <v>295.55129999999997</v>
      </c>
      <c r="S18" s="266">
        <v>295551.3</v>
      </c>
      <c r="T18" s="266">
        <v>246707.1</v>
      </c>
      <c r="U18" s="266">
        <v>21247.5</v>
      </c>
      <c r="V18" s="265">
        <f t="shared" si="5"/>
        <v>90.183399999999992</v>
      </c>
      <c r="W18" s="266">
        <v>90183.4</v>
      </c>
      <c r="X18" s="266">
        <v>1748.2</v>
      </c>
      <c r="Y18" s="267">
        <f t="shared" si="6"/>
        <v>107.7067</v>
      </c>
      <c r="Z18" s="266">
        <v>107706.7</v>
      </c>
      <c r="AA18" s="227">
        <f t="shared" si="7"/>
        <v>139.11779999999999</v>
      </c>
      <c r="AB18" s="227">
        <f t="shared" si="8"/>
        <v>138.44495750651831</v>
      </c>
      <c r="AC18" s="266">
        <v>139117.79999999999</v>
      </c>
      <c r="AD18" s="267">
        <f t="shared" si="6"/>
        <v>27.686900000000001</v>
      </c>
      <c r="AE18" s="266">
        <v>27686.9</v>
      </c>
      <c r="AF18" s="434">
        <f t="shared" si="9"/>
        <v>4.0444000000000009E-3</v>
      </c>
      <c r="AG18" s="284">
        <v>89.4</v>
      </c>
      <c r="AH18" s="430">
        <f t="shared" si="10"/>
        <v>4.0444000000000004</v>
      </c>
      <c r="AI18" s="302">
        <v>4044.4</v>
      </c>
      <c r="AJ18" s="313">
        <f t="shared" si="11"/>
        <v>98.692300000000003</v>
      </c>
      <c r="AK18" s="285">
        <v>98692.3</v>
      </c>
      <c r="AL18" s="210">
        <f t="shared" si="12"/>
        <v>94.647899999999993</v>
      </c>
      <c r="AM18" s="285">
        <v>94647.9</v>
      </c>
      <c r="AN18" s="304"/>
      <c r="AO18" s="314">
        <f t="shared" si="13"/>
        <v>555.71249999999998</v>
      </c>
      <c r="AP18" s="249">
        <f t="shared" si="14"/>
        <v>553.02479947455356</v>
      </c>
      <c r="AQ18" s="53">
        <v>555712.5</v>
      </c>
      <c r="AR18" s="194"/>
      <c r="AS18" s="286">
        <f t="shared" si="15"/>
        <v>576.0326</v>
      </c>
      <c r="AT18" s="283">
        <f t="shared" si="16"/>
        <v>573.24662141989927</v>
      </c>
      <c r="AU18" s="284">
        <v>576032.6</v>
      </c>
      <c r="AV18" s="283">
        <f t="shared" si="17"/>
        <v>20.3202</v>
      </c>
      <c r="AW18" s="285">
        <v>20320.2</v>
      </c>
      <c r="AX18" s="285">
        <v>31345.9</v>
      </c>
      <c r="AY18" s="285">
        <v>11025.7</v>
      </c>
      <c r="AZ18" s="227">
        <f t="shared" si="25"/>
        <v>98.692300000000003</v>
      </c>
      <c r="BA18" s="266">
        <v>98692.3</v>
      </c>
      <c r="BB18" s="227">
        <f t="shared" si="26"/>
        <v>94.647899999999993</v>
      </c>
      <c r="BC18" s="269">
        <v>94647.9</v>
      </c>
      <c r="BD18" s="459">
        <f t="shared" si="28"/>
        <v>555.7124</v>
      </c>
      <c r="BE18" s="475"/>
      <c r="BF18" s="334">
        <f t="shared" si="18"/>
        <v>551.66809999999998</v>
      </c>
      <c r="BG18" s="335">
        <f t="shared" si="24"/>
        <v>548.99996019345974</v>
      </c>
      <c r="BH18" s="336">
        <v>551668.1</v>
      </c>
      <c r="BI18" s="335">
        <f t="shared" si="19"/>
        <v>416.18509999999998</v>
      </c>
      <c r="BJ18" s="335">
        <f t="shared" si="20"/>
        <v>414.17222299623825</v>
      </c>
      <c r="BK18" s="336">
        <v>416185.1</v>
      </c>
      <c r="BL18" s="335">
        <f t="shared" si="21"/>
        <v>135.483</v>
      </c>
      <c r="BM18" s="283">
        <f t="shared" si="22"/>
        <v>134.8277371972215</v>
      </c>
      <c r="BN18" s="304">
        <v>135483</v>
      </c>
      <c r="BO18" s="356">
        <f t="shared" si="30"/>
        <v>553.87490000000003</v>
      </c>
      <c r="BP18" s="222">
        <v>553874.9</v>
      </c>
    </row>
    <row r="19" spans="2:68" ht="24" customHeight="1" x14ac:dyDescent="0.4">
      <c r="B19" s="202" t="s">
        <v>50</v>
      </c>
      <c r="C19" s="398" t="s">
        <v>70</v>
      </c>
      <c r="D19" s="239">
        <f t="shared" si="0"/>
        <v>9.8899999999999995E-3</v>
      </c>
      <c r="E19" s="36">
        <v>0.98899999999999999</v>
      </c>
      <c r="F19" s="11">
        <v>674.7</v>
      </c>
      <c r="G19" s="11">
        <v>1258</v>
      </c>
      <c r="H19" s="242">
        <f t="shared" si="1"/>
        <v>-583.29999999999995</v>
      </c>
      <c r="I19" s="199">
        <f t="shared" si="23"/>
        <v>-14.899999999999864</v>
      </c>
      <c r="J19" s="570">
        <v>-15.3</v>
      </c>
      <c r="K19" s="560">
        <f>'国内総生産関連指標〔~2024-3-4〕 6-4-2025　'!U20</f>
        <v>20.899999999999977</v>
      </c>
      <c r="L19" s="475"/>
      <c r="O19" s="264">
        <f t="shared" si="2"/>
        <v>304.77429999999998</v>
      </c>
      <c r="P19" s="265">
        <f t="shared" si="3"/>
        <v>301.78960084761707</v>
      </c>
      <c r="Q19" s="266">
        <v>304774.3</v>
      </c>
      <c r="R19" s="267">
        <f t="shared" si="4"/>
        <v>297.99190000000004</v>
      </c>
      <c r="S19" s="266">
        <v>297991.90000000002</v>
      </c>
      <c r="T19" s="266">
        <v>249308.79999999999</v>
      </c>
      <c r="U19" s="266">
        <v>20538.8</v>
      </c>
      <c r="V19" s="265">
        <f t="shared" si="5"/>
        <v>92.385800000000003</v>
      </c>
      <c r="W19" s="266">
        <v>92385.8</v>
      </c>
      <c r="X19" s="266">
        <v>2212.1999999999998</v>
      </c>
      <c r="Y19" s="267">
        <f t="shared" si="6"/>
        <v>109.0891</v>
      </c>
      <c r="Z19" s="266">
        <v>109089.1</v>
      </c>
      <c r="AA19" s="227">
        <f t="shared" si="7"/>
        <v>141.31540000000001</v>
      </c>
      <c r="AB19" s="227">
        <f t="shared" si="8"/>
        <v>139.93147768568855</v>
      </c>
      <c r="AC19" s="266">
        <v>141315.4</v>
      </c>
      <c r="AD19" s="267">
        <f t="shared" si="6"/>
        <v>28.390900000000002</v>
      </c>
      <c r="AE19" s="266">
        <v>28390.9</v>
      </c>
      <c r="AF19" s="434">
        <f t="shared" si="9"/>
        <v>-7.492000000000001E-4</v>
      </c>
      <c r="AG19" s="284">
        <v>-71.3</v>
      </c>
      <c r="AH19" s="430">
        <f t="shared" si="10"/>
        <v>-0.74920000000000009</v>
      </c>
      <c r="AI19" s="302">
        <v>-749.2</v>
      </c>
      <c r="AJ19" s="313">
        <f t="shared" si="11"/>
        <v>101.16119999999999</v>
      </c>
      <c r="AK19" s="285">
        <v>101161.2</v>
      </c>
      <c r="AL19" s="210">
        <f t="shared" si="12"/>
        <v>101.9104</v>
      </c>
      <c r="AM19" s="285">
        <v>101910.39999999999</v>
      </c>
      <c r="AN19" s="304"/>
      <c r="AO19" s="314">
        <f t="shared" si="13"/>
        <v>556.57050000000004</v>
      </c>
      <c r="AP19" s="249">
        <f t="shared" si="14"/>
        <v>551.11992395211371</v>
      </c>
      <c r="AQ19" s="53">
        <v>556570.5</v>
      </c>
      <c r="AR19" s="194"/>
      <c r="AS19" s="286">
        <f t="shared" si="15"/>
        <v>578.28210000000001</v>
      </c>
      <c r="AT19" s="283">
        <f t="shared" si="16"/>
        <v>572.61889908801948</v>
      </c>
      <c r="AU19" s="284">
        <v>578282.1</v>
      </c>
      <c r="AV19" s="283">
        <f t="shared" si="17"/>
        <v>21.711600000000001</v>
      </c>
      <c r="AW19" s="285">
        <v>21711.599999999999</v>
      </c>
      <c r="AX19" s="285">
        <v>33864.400000000001</v>
      </c>
      <c r="AY19" s="285">
        <v>12152.8</v>
      </c>
      <c r="AZ19" s="227">
        <f t="shared" si="25"/>
        <v>101.16119999999999</v>
      </c>
      <c r="BA19" s="266">
        <v>101161.2</v>
      </c>
      <c r="BB19" s="227">
        <f t="shared" si="26"/>
        <v>101.9104</v>
      </c>
      <c r="BC19" s="269">
        <v>101910.39999999999</v>
      </c>
      <c r="BD19" s="459">
        <f t="shared" si="28"/>
        <v>556.57050000000004</v>
      </c>
      <c r="BE19" s="475"/>
      <c r="BF19" s="334">
        <f t="shared" si="18"/>
        <v>557.31970000000001</v>
      </c>
      <c r="BG19" s="335">
        <f t="shared" si="24"/>
        <v>551.86178692728913</v>
      </c>
      <c r="BH19" s="336">
        <v>557319.69999999995</v>
      </c>
      <c r="BI19" s="335">
        <f t="shared" si="19"/>
        <v>419.91109999999998</v>
      </c>
      <c r="BJ19" s="335">
        <f t="shared" si="20"/>
        <v>415.79884937963539</v>
      </c>
      <c r="BK19" s="336">
        <v>419911.1</v>
      </c>
      <c r="BL19" s="335">
        <f t="shared" si="21"/>
        <v>137.40860000000001</v>
      </c>
      <c r="BM19" s="283">
        <f t="shared" si="22"/>
        <v>136.06293754765372</v>
      </c>
      <c r="BN19" s="304">
        <v>137408.6</v>
      </c>
      <c r="BO19" s="356">
        <f t="shared" si="30"/>
        <v>554.42959999999994</v>
      </c>
      <c r="BP19" s="222">
        <v>554429.6</v>
      </c>
    </row>
    <row r="20" spans="2:68" ht="24" customHeight="1" thickBot="1" x14ac:dyDescent="0.45">
      <c r="B20" s="205" t="s">
        <v>51</v>
      </c>
      <c r="C20" s="593" t="s">
        <v>70</v>
      </c>
      <c r="D20" s="594">
        <f t="shared" si="0"/>
        <v>4.6800000000000001E-3</v>
      </c>
      <c r="E20" s="54">
        <v>0.46800000000000003</v>
      </c>
      <c r="F20" s="55">
        <v>681.3</v>
      </c>
      <c r="G20" s="55">
        <v>1273.0999999999999</v>
      </c>
      <c r="H20" s="243">
        <f t="shared" si="1"/>
        <v>-591.79999999999995</v>
      </c>
      <c r="I20" s="595">
        <f t="shared" si="23"/>
        <v>-8.5</v>
      </c>
      <c r="J20" s="596">
        <v>-20.3</v>
      </c>
      <c r="K20" s="567">
        <f>'国内総生産関連指標〔~2024-3-4〕 6-4-2025　'!U21</f>
        <v>12.600000000000023</v>
      </c>
      <c r="L20" s="475"/>
      <c r="O20" s="270">
        <f t="shared" si="2"/>
        <v>303.93490000000003</v>
      </c>
      <c r="P20" s="271">
        <f t="shared" si="3"/>
        <v>302.51911056256722</v>
      </c>
      <c r="Q20" s="272">
        <v>303934.90000000002</v>
      </c>
      <c r="R20" s="273">
        <f t="shared" si="4"/>
        <v>296.52719999999999</v>
      </c>
      <c r="S20" s="272">
        <v>296527.2</v>
      </c>
      <c r="T20" s="272">
        <v>247936.6</v>
      </c>
      <c r="U20" s="272">
        <v>21411.4</v>
      </c>
      <c r="V20" s="271">
        <f t="shared" si="5"/>
        <v>91.502499999999998</v>
      </c>
      <c r="W20" s="272">
        <v>91502.5</v>
      </c>
      <c r="X20" s="272">
        <v>893</v>
      </c>
      <c r="Y20" s="273">
        <f t="shared" ref="Y20:Y25" si="31">Z20*0.001</f>
        <v>111.8265</v>
      </c>
      <c r="Z20" s="272">
        <v>111826.5</v>
      </c>
      <c r="AA20" s="228">
        <f t="shared" si="7"/>
        <v>142.21090000000001</v>
      </c>
      <c r="AB20" s="228">
        <f t="shared" si="8"/>
        <v>141.54845323884223</v>
      </c>
      <c r="AC20" s="272">
        <v>142210.9</v>
      </c>
      <c r="AD20" s="273">
        <f t="shared" ref="AD20:AD25" si="32">AE20*0.001</f>
        <v>29.297000000000001</v>
      </c>
      <c r="AE20" s="272">
        <v>29297</v>
      </c>
      <c r="AF20" s="435">
        <f t="shared" si="9"/>
        <v>-2.0595000000000001E-3</v>
      </c>
      <c r="AG20" s="289">
        <v>-5.0999999999999996</v>
      </c>
      <c r="AH20" s="246">
        <f t="shared" si="10"/>
        <v>-2.0594999999999999</v>
      </c>
      <c r="AI20" s="306">
        <v>-2059.5</v>
      </c>
      <c r="AJ20" s="315">
        <f t="shared" si="11"/>
        <v>95.656100000000009</v>
      </c>
      <c r="AK20" s="290">
        <v>95656.1</v>
      </c>
      <c r="AL20" s="316">
        <f t="shared" si="12"/>
        <v>97.715600000000009</v>
      </c>
      <c r="AM20" s="290">
        <v>97715.6</v>
      </c>
      <c r="AN20" s="308"/>
      <c r="AO20" s="317">
        <f t="shared" si="13"/>
        <v>556.80070000000001</v>
      </c>
      <c r="AP20" s="196">
        <f t="shared" si="14"/>
        <v>554.2070111876418</v>
      </c>
      <c r="AQ20" s="131">
        <v>556800.69999999995</v>
      </c>
      <c r="AR20" s="194"/>
      <c r="AS20" s="287">
        <f t="shared" si="15"/>
        <v>578.6898000000001</v>
      </c>
      <c r="AT20" s="288">
        <f t="shared" si="16"/>
        <v>575.99414739021393</v>
      </c>
      <c r="AU20" s="289">
        <v>578689.80000000005</v>
      </c>
      <c r="AV20" s="288">
        <f t="shared" si="17"/>
        <v>21.889099999999999</v>
      </c>
      <c r="AW20" s="290">
        <v>21889.1</v>
      </c>
      <c r="AX20" s="290">
        <v>34363.699999999997</v>
      </c>
      <c r="AY20" s="290">
        <v>12474.6</v>
      </c>
      <c r="AZ20" s="230">
        <f t="shared" si="25"/>
        <v>95.656100000000009</v>
      </c>
      <c r="BA20" s="460">
        <v>95656.1</v>
      </c>
      <c r="BB20" s="230">
        <f t="shared" si="26"/>
        <v>97.715600000000009</v>
      </c>
      <c r="BC20" s="461">
        <v>97715.6</v>
      </c>
      <c r="BD20" s="462">
        <f t="shared" si="28"/>
        <v>556.80070000000012</v>
      </c>
      <c r="BE20" s="475"/>
      <c r="BF20" s="337">
        <f t="shared" si="18"/>
        <v>558.86019999999996</v>
      </c>
      <c r="BG20" s="338">
        <f t="shared" si="24"/>
        <v>556.25691762551253</v>
      </c>
      <c r="BH20" s="339">
        <v>558860.19999999995</v>
      </c>
      <c r="BI20" s="338">
        <f t="shared" si="19"/>
        <v>417.74180000000001</v>
      </c>
      <c r="BJ20" s="338">
        <f t="shared" si="20"/>
        <v>415.79587530357924</v>
      </c>
      <c r="BK20" s="339">
        <v>417741.8</v>
      </c>
      <c r="BL20" s="338">
        <f t="shared" si="21"/>
        <v>141.11840000000001</v>
      </c>
      <c r="BM20" s="288">
        <f t="shared" si="22"/>
        <v>140.46104232193335</v>
      </c>
      <c r="BN20" s="308">
        <v>141118.39999999999</v>
      </c>
      <c r="BO20" s="357">
        <f t="shared" si="30"/>
        <v>555.91290000000004</v>
      </c>
      <c r="BP20" s="222">
        <v>555912.9</v>
      </c>
    </row>
    <row r="21" spans="2:68" ht="24" customHeight="1" x14ac:dyDescent="0.4">
      <c r="B21" s="206" t="s">
        <v>52</v>
      </c>
      <c r="C21" s="584" t="s">
        <v>79</v>
      </c>
      <c r="D21" s="585">
        <f t="shared" si="0"/>
        <v>-2.7E-4</v>
      </c>
      <c r="E21" s="86">
        <v>-2.7E-2</v>
      </c>
      <c r="F21" s="87">
        <v>720.8</v>
      </c>
      <c r="G21" s="87">
        <v>1376</v>
      </c>
      <c r="H21" s="244">
        <f t="shared" si="1"/>
        <v>-655.20000000000005</v>
      </c>
      <c r="I21" s="586">
        <f t="shared" si="23"/>
        <v>-63.400000000000091</v>
      </c>
      <c r="J21" s="587">
        <v>-59.1</v>
      </c>
      <c r="K21" s="588">
        <f>'国内総生産関連指標〔~2024-3-4〕 6-4-2025　'!U22</f>
        <v>60</v>
      </c>
      <c r="L21" s="475"/>
      <c r="O21" s="401">
        <f t="shared" si="2"/>
        <v>289.363</v>
      </c>
      <c r="P21" s="402">
        <f t="shared" si="3"/>
        <v>289.44114911025974</v>
      </c>
      <c r="Q21" s="403">
        <v>289363</v>
      </c>
      <c r="R21" s="370">
        <f t="shared" si="4"/>
        <v>280.84270000000004</v>
      </c>
      <c r="S21" s="403">
        <v>280842.7</v>
      </c>
      <c r="T21" s="403">
        <v>232296.9</v>
      </c>
      <c r="U21" s="403">
        <v>19913</v>
      </c>
      <c r="V21" s="402">
        <f t="shared" si="5"/>
        <v>85.940699999999993</v>
      </c>
      <c r="W21" s="403">
        <v>85940.7</v>
      </c>
      <c r="X21" s="403">
        <v>-567</v>
      </c>
      <c r="Y21" s="370">
        <f t="shared" si="31"/>
        <v>113.83160000000001</v>
      </c>
      <c r="Z21" s="403">
        <v>113831.6</v>
      </c>
      <c r="AA21" s="154">
        <f t="shared" si="7"/>
        <v>136.66800000000001</v>
      </c>
      <c r="AB21" s="226">
        <f t="shared" si="8"/>
        <v>136.70491032578798</v>
      </c>
      <c r="AC21" s="260">
        <v>136668</v>
      </c>
      <c r="AD21" s="261">
        <f t="shared" si="32"/>
        <v>30.814200000000003</v>
      </c>
      <c r="AE21" s="260">
        <v>30814.2</v>
      </c>
      <c r="AF21" s="433">
        <f t="shared" si="9"/>
        <v>-4.0789999999999999E-4</v>
      </c>
      <c r="AG21" s="295">
        <v>-99.9</v>
      </c>
      <c r="AH21" s="431">
        <f t="shared" si="10"/>
        <v>-0.40789999999999998</v>
      </c>
      <c r="AI21" s="297">
        <v>-407.9</v>
      </c>
      <c r="AJ21" s="318">
        <f t="shared" si="11"/>
        <v>84.403399999999991</v>
      </c>
      <c r="AK21" s="299">
        <v>84403.4</v>
      </c>
      <c r="AL21" s="211">
        <f t="shared" si="12"/>
        <v>84.811300000000003</v>
      </c>
      <c r="AM21" s="299">
        <v>84811.3</v>
      </c>
      <c r="AN21" s="300"/>
      <c r="AO21" s="407">
        <f t="shared" si="13"/>
        <v>538.78780000000006</v>
      </c>
      <c r="AP21" s="195">
        <f t="shared" si="14"/>
        <v>538.93331199423847</v>
      </c>
      <c r="AQ21" s="52">
        <v>538787.80000000005</v>
      </c>
      <c r="AR21" s="194"/>
      <c r="AS21" s="437">
        <f t="shared" si="15"/>
        <v>558.57890000000009</v>
      </c>
      <c r="AT21" s="412">
        <f t="shared" si="16"/>
        <v>558.72975703439943</v>
      </c>
      <c r="AU21" s="438">
        <v>558578.9</v>
      </c>
      <c r="AV21" s="412">
        <f t="shared" si="17"/>
        <v>19.791</v>
      </c>
      <c r="AW21" s="299">
        <v>19791</v>
      </c>
      <c r="AX21" s="299">
        <v>30253.7</v>
      </c>
      <c r="AY21" s="299">
        <v>10462.6</v>
      </c>
      <c r="AZ21" s="154">
        <f t="shared" si="25"/>
        <v>84.403399999999991</v>
      </c>
      <c r="BA21" s="403">
        <v>84403.4</v>
      </c>
      <c r="BB21" s="154">
        <f t="shared" si="26"/>
        <v>84.811300000000003</v>
      </c>
      <c r="BC21" s="263">
        <v>84811.3</v>
      </c>
      <c r="BD21" s="444">
        <f t="shared" si="28"/>
        <v>538.78790000000004</v>
      </c>
      <c r="BE21" s="475"/>
      <c r="BF21" s="409">
        <f t="shared" si="18"/>
        <v>539.19569999999999</v>
      </c>
      <c r="BG21" s="410">
        <f t="shared" si="24"/>
        <v>539.34132215698241</v>
      </c>
      <c r="BH21" s="411">
        <v>539195.69999999995</v>
      </c>
      <c r="BI21" s="410">
        <f t="shared" si="19"/>
        <v>394.64979999999997</v>
      </c>
      <c r="BJ21" s="410">
        <f t="shared" si="20"/>
        <v>394.75638422374038</v>
      </c>
      <c r="BK21" s="411">
        <v>394649.8</v>
      </c>
      <c r="BL21" s="410">
        <f t="shared" si="21"/>
        <v>144.54589999999999</v>
      </c>
      <c r="BM21" s="412">
        <f t="shared" si="22"/>
        <v>144.58493793324197</v>
      </c>
      <c r="BN21" s="413">
        <v>144545.9</v>
      </c>
      <c r="BO21" s="407">
        <f>BP21*0.001</f>
        <v>539.4547</v>
      </c>
      <c r="BP21" s="222">
        <v>539454.69999999995</v>
      </c>
    </row>
    <row r="22" spans="2:68" ht="24" customHeight="1" thickBot="1" x14ac:dyDescent="0.45">
      <c r="B22" s="202" t="s">
        <v>53</v>
      </c>
      <c r="C22" s="597" t="s">
        <v>80</v>
      </c>
      <c r="D22" s="598">
        <f t="shared" si="0"/>
        <v>-2.3499999999999997E-3</v>
      </c>
      <c r="E22" s="122">
        <v>-0.23499999999999999</v>
      </c>
      <c r="F22" s="123">
        <v>723.9</v>
      </c>
      <c r="G22" s="123">
        <v>1411</v>
      </c>
      <c r="H22" s="245">
        <f t="shared" si="1"/>
        <v>-687.1</v>
      </c>
      <c r="I22" s="599">
        <f t="shared" si="23"/>
        <v>-31.899999999999977</v>
      </c>
      <c r="J22" s="600">
        <v>-40.799999999999997</v>
      </c>
      <c r="K22" s="583">
        <f>'国内総生産関連指標〔~2024-3-4〕 6-4-2025　'!U23</f>
        <v>44.799999999999955</v>
      </c>
      <c r="L22" s="475"/>
      <c r="O22" s="404">
        <f t="shared" si="2"/>
        <v>297.98670000000004</v>
      </c>
      <c r="P22" s="405">
        <f t="shared" si="3"/>
        <v>298.68861825289434</v>
      </c>
      <c r="Q22" s="406">
        <v>297986.7</v>
      </c>
      <c r="R22" s="371">
        <f t="shared" si="4"/>
        <v>289.97470000000004</v>
      </c>
      <c r="S22" s="406">
        <v>289974.7</v>
      </c>
      <c r="T22" s="406">
        <v>241468.1</v>
      </c>
      <c r="U22" s="406">
        <v>21506.5</v>
      </c>
      <c r="V22" s="405">
        <f t="shared" si="5"/>
        <v>91.043700000000001</v>
      </c>
      <c r="W22" s="406">
        <v>91043.7</v>
      </c>
      <c r="X22" s="406">
        <v>2154.6</v>
      </c>
      <c r="Y22" s="371">
        <f t="shared" si="31"/>
        <v>118.7296</v>
      </c>
      <c r="Z22" s="406">
        <v>118729.60000000001</v>
      </c>
      <c r="AA22" s="159">
        <f t="shared" si="7"/>
        <v>142.36500000000001</v>
      </c>
      <c r="AB22" s="228">
        <f t="shared" si="8"/>
        <v>142.70034581265975</v>
      </c>
      <c r="AC22" s="272">
        <v>142365</v>
      </c>
      <c r="AD22" s="273">
        <f t="shared" si="32"/>
        <v>29.814900000000002</v>
      </c>
      <c r="AE22" s="272">
        <v>29814.9</v>
      </c>
      <c r="AF22" s="435">
        <f t="shared" si="9"/>
        <v>-6.6550000000000003E-3</v>
      </c>
      <c r="AG22" s="289">
        <v>-9</v>
      </c>
      <c r="AH22" s="246">
        <f t="shared" si="10"/>
        <v>-6.6550000000000002</v>
      </c>
      <c r="AI22" s="306">
        <v>-6655</v>
      </c>
      <c r="AJ22" s="319">
        <f t="shared" si="11"/>
        <v>103.8424</v>
      </c>
      <c r="AK22" s="290">
        <v>103842.4</v>
      </c>
      <c r="AL22" s="320">
        <f t="shared" si="12"/>
        <v>110.49730000000001</v>
      </c>
      <c r="AM22" s="290">
        <v>110497.3</v>
      </c>
      <c r="AN22" s="308"/>
      <c r="AO22" s="408">
        <f t="shared" si="13"/>
        <v>554.572</v>
      </c>
      <c r="AP22" s="249">
        <f t="shared" si="14"/>
        <v>555.8783140379893</v>
      </c>
      <c r="AQ22" s="53">
        <v>554572</v>
      </c>
      <c r="AR22" s="194"/>
      <c r="AS22" s="439">
        <f t="shared" si="15"/>
        <v>583.56319999999994</v>
      </c>
      <c r="AT22" s="417">
        <f t="shared" si="16"/>
        <v>584.93780383902163</v>
      </c>
      <c r="AU22" s="440">
        <v>583563.19999999995</v>
      </c>
      <c r="AV22" s="417">
        <f t="shared" si="17"/>
        <v>28.991200000000003</v>
      </c>
      <c r="AW22" s="290">
        <v>28991.200000000001</v>
      </c>
      <c r="AX22" s="290">
        <v>41348.6</v>
      </c>
      <c r="AY22" s="290">
        <v>12357.3</v>
      </c>
      <c r="AZ22" s="159">
        <f t="shared" si="25"/>
        <v>103.8424</v>
      </c>
      <c r="BA22" s="406">
        <v>103842.4</v>
      </c>
      <c r="BB22" s="159">
        <f t="shared" si="26"/>
        <v>110.49730000000001</v>
      </c>
      <c r="BC22" s="275">
        <v>110497.3</v>
      </c>
      <c r="BD22" s="445">
        <f t="shared" si="28"/>
        <v>554.57199999999989</v>
      </c>
      <c r="BE22" s="475"/>
      <c r="BF22" s="414">
        <f t="shared" si="18"/>
        <v>561.2269</v>
      </c>
      <c r="BG22" s="415">
        <f t="shared" si="24"/>
        <v>562.54888989124436</v>
      </c>
      <c r="BH22" s="416">
        <v>561226.9</v>
      </c>
      <c r="BI22" s="415">
        <f t="shared" si="19"/>
        <v>412.69150000000002</v>
      </c>
      <c r="BJ22" s="415">
        <f t="shared" si="20"/>
        <v>413.66360948228339</v>
      </c>
      <c r="BK22" s="416">
        <v>412691.5</v>
      </c>
      <c r="BL22" s="415">
        <f t="shared" si="21"/>
        <v>148.53540000000001</v>
      </c>
      <c r="BM22" s="417">
        <f t="shared" si="22"/>
        <v>148.88528040896105</v>
      </c>
      <c r="BN22" s="418">
        <v>148535.4</v>
      </c>
      <c r="BO22" s="408">
        <f t="shared" ref="BO22:BO25" si="33">BP22*0.001</f>
        <v>552.42630000000008</v>
      </c>
      <c r="BP22" s="222">
        <v>552426.30000000005</v>
      </c>
    </row>
    <row r="23" spans="2:68" ht="24" customHeight="1" x14ac:dyDescent="0.4">
      <c r="B23" s="202" t="s">
        <v>54</v>
      </c>
      <c r="C23" s="601" t="s">
        <v>71</v>
      </c>
      <c r="D23" s="602">
        <f t="shared" si="0"/>
        <v>2.496E-2</v>
      </c>
      <c r="E23" s="42">
        <v>2.496</v>
      </c>
      <c r="F23" s="44">
        <v>740.7</v>
      </c>
      <c r="G23" s="44">
        <v>1442.7</v>
      </c>
      <c r="H23" s="241">
        <f t="shared" si="1"/>
        <v>-702</v>
      </c>
      <c r="I23" s="603">
        <f t="shared" si="23"/>
        <v>-14.899999999999977</v>
      </c>
      <c r="J23" s="604">
        <v>-32.200000000000003</v>
      </c>
      <c r="K23" s="561">
        <f>'国内総生産関連指標〔~2024-3-4〕 6-4-2025　'!U24</f>
        <v>35.699999999999932</v>
      </c>
      <c r="L23" s="475"/>
      <c r="O23" s="364">
        <f t="shared" si="2"/>
        <v>315.40629999999999</v>
      </c>
      <c r="P23" s="276">
        <f t="shared" si="3"/>
        <v>307.72547221354978</v>
      </c>
      <c r="Q23" s="277">
        <v>315406.3</v>
      </c>
      <c r="R23" s="278">
        <f t="shared" si="4"/>
        <v>307.6028</v>
      </c>
      <c r="S23" s="277">
        <v>307602.8</v>
      </c>
      <c r="T23" s="277">
        <v>259169.5</v>
      </c>
      <c r="U23" s="277">
        <v>22042.799999999999</v>
      </c>
      <c r="V23" s="279">
        <f t="shared" si="5"/>
        <v>98.388999999999996</v>
      </c>
      <c r="W23" s="277">
        <v>98389</v>
      </c>
      <c r="X23" s="277">
        <v>2742.9</v>
      </c>
      <c r="Y23" s="372">
        <f t="shared" si="31"/>
        <v>122.03360000000001</v>
      </c>
      <c r="Z23" s="277">
        <v>122033.60000000001</v>
      </c>
      <c r="AA23" s="375">
        <f t="shared" si="7"/>
        <v>149.8922</v>
      </c>
      <c r="AB23" s="229">
        <f t="shared" si="8"/>
        <v>146.24199968779268</v>
      </c>
      <c r="AC23" s="277">
        <v>149892.20000000001</v>
      </c>
      <c r="AD23" s="278">
        <f t="shared" si="32"/>
        <v>29.460400000000003</v>
      </c>
      <c r="AE23" s="277">
        <v>29460.400000000001</v>
      </c>
      <c r="AF23" s="436">
        <f t="shared" si="9"/>
        <v>-2.28627E-2</v>
      </c>
      <c r="AG23" s="321">
        <v>-81.599999999999994</v>
      </c>
      <c r="AH23" s="432">
        <f t="shared" si="10"/>
        <v>-22.8627</v>
      </c>
      <c r="AI23" s="322">
        <v>-22862.7</v>
      </c>
      <c r="AJ23" s="323">
        <f t="shared" si="11"/>
        <v>123.52550000000001</v>
      </c>
      <c r="AK23" s="324">
        <v>123525.5</v>
      </c>
      <c r="AL23" s="325">
        <f t="shared" si="12"/>
        <v>146.38810000000001</v>
      </c>
      <c r="AM23" s="324">
        <v>146388.1</v>
      </c>
      <c r="AN23" s="326"/>
      <c r="AO23" s="345">
        <f t="shared" si="13"/>
        <v>567.13080000000002</v>
      </c>
      <c r="AP23" s="17">
        <f t="shared" si="14"/>
        <v>553.31993443646581</v>
      </c>
      <c r="AQ23" s="53">
        <v>567130.80000000005</v>
      </c>
      <c r="AR23" s="194"/>
      <c r="AS23" s="441">
        <f t="shared" si="15"/>
        <v>601.94010000000003</v>
      </c>
      <c r="AT23" s="442">
        <f t="shared" si="16"/>
        <v>587.28155245082735</v>
      </c>
      <c r="AU23" s="443">
        <v>601940.1</v>
      </c>
      <c r="AV23" s="442">
        <f t="shared" si="17"/>
        <v>34.809400000000004</v>
      </c>
      <c r="AW23" s="324">
        <v>34809.4</v>
      </c>
      <c r="AX23" s="324">
        <v>51415.4</v>
      </c>
      <c r="AY23" s="324">
        <v>16606.099999999999</v>
      </c>
      <c r="AZ23" s="446">
        <f t="shared" si="25"/>
        <v>123.52550000000001</v>
      </c>
      <c r="BA23" s="447">
        <v>123525.5</v>
      </c>
      <c r="BB23" s="446">
        <f t="shared" si="26"/>
        <v>146.38810000000001</v>
      </c>
      <c r="BC23" s="280">
        <v>146388.1</v>
      </c>
      <c r="BD23" s="448">
        <f t="shared" si="28"/>
        <v>567.13070000000005</v>
      </c>
      <c r="BE23" s="475"/>
      <c r="BF23" s="378">
        <f t="shared" si="18"/>
        <v>589.99340000000007</v>
      </c>
      <c r="BG23" s="379">
        <f t="shared" si="24"/>
        <v>575.62578051826415</v>
      </c>
      <c r="BH23" s="380">
        <v>589993.4</v>
      </c>
      <c r="BI23" s="379">
        <f t="shared" si="19"/>
        <v>438.58109999999999</v>
      </c>
      <c r="BJ23" s="379">
        <f t="shared" si="20"/>
        <v>427.90069856384633</v>
      </c>
      <c r="BK23" s="380">
        <v>438581.1</v>
      </c>
      <c r="BL23" s="379">
        <f t="shared" si="21"/>
        <v>151.41229999999999</v>
      </c>
      <c r="BM23" s="419">
        <f t="shared" si="22"/>
        <v>147.7250819544177</v>
      </c>
      <c r="BN23" s="420">
        <v>151412.29999999999</v>
      </c>
      <c r="BO23" s="358">
        <f t="shared" si="33"/>
        <v>564.46940000000006</v>
      </c>
      <c r="BP23" s="222">
        <v>564469.4</v>
      </c>
    </row>
    <row r="24" spans="2:68" ht="24" customHeight="1" x14ac:dyDescent="0.4">
      <c r="B24" s="202" t="s">
        <v>55</v>
      </c>
      <c r="C24" s="399" t="s">
        <v>71</v>
      </c>
      <c r="D24" s="341">
        <f t="shared" si="0"/>
        <v>3.2690000000000004E-2</v>
      </c>
      <c r="E24" s="36">
        <v>3.2690000000000001</v>
      </c>
      <c r="F24" s="11">
        <v>778.1</v>
      </c>
      <c r="G24" s="11">
        <v>1473.8</v>
      </c>
      <c r="H24" s="242">
        <f>F24-G24</f>
        <v>-695.69999999999993</v>
      </c>
      <c r="I24" s="343">
        <f t="shared" si="23"/>
        <v>6.3000000000000682</v>
      </c>
      <c r="J24" s="571">
        <v>-19</v>
      </c>
      <c r="K24" s="560">
        <f>'国内総生産関連指標〔~2024-3-4〕 6-4-2025　'!U25</f>
        <v>26.600000000000136</v>
      </c>
      <c r="L24" s="475"/>
      <c r="O24" s="365">
        <f t="shared" si="2"/>
        <v>323.19370000000004</v>
      </c>
      <c r="P24" s="265">
        <f t="shared" si="3"/>
        <v>312.96294144418943</v>
      </c>
      <c r="Q24" s="266">
        <v>323193.7</v>
      </c>
      <c r="R24" s="267">
        <f t="shared" si="4"/>
        <v>314.8877</v>
      </c>
      <c r="S24" s="266">
        <v>314887.7</v>
      </c>
      <c r="T24" s="266">
        <v>266484</v>
      </c>
      <c r="U24" s="266">
        <v>22234.799999999999</v>
      </c>
      <c r="V24" s="268">
        <f t="shared" si="5"/>
        <v>101.81960000000001</v>
      </c>
      <c r="W24" s="266">
        <v>101819.6</v>
      </c>
      <c r="X24" s="266">
        <v>636.4</v>
      </c>
      <c r="Y24" s="373">
        <f t="shared" si="31"/>
        <v>122.4584</v>
      </c>
      <c r="Z24" s="266">
        <v>122458.4</v>
      </c>
      <c r="AA24" s="376">
        <f t="shared" si="7"/>
        <v>154.43200000000002</v>
      </c>
      <c r="AB24" s="227">
        <f t="shared" si="8"/>
        <v>149.5434254229246</v>
      </c>
      <c r="AC24" s="266">
        <v>154432</v>
      </c>
      <c r="AD24" s="267">
        <f t="shared" si="32"/>
        <v>30.377599999999997</v>
      </c>
      <c r="AE24" s="266">
        <v>30377.599999999999</v>
      </c>
      <c r="AF24" s="434">
        <f t="shared" si="9"/>
        <v>-6.0637E-3</v>
      </c>
      <c r="AG24" s="284">
        <v>51.5</v>
      </c>
      <c r="AH24" s="430">
        <f t="shared" si="10"/>
        <v>-6.0636999999999999</v>
      </c>
      <c r="AI24" s="302">
        <v>-6063.7</v>
      </c>
      <c r="AJ24" s="327">
        <f t="shared" si="11"/>
        <v>132.6397</v>
      </c>
      <c r="AK24" s="285">
        <v>132639.70000000001</v>
      </c>
      <c r="AL24" s="328">
        <f t="shared" si="12"/>
        <v>138.70339999999999</v>
      </c>
      <c r="AM24" s="285">
        <v>138703.4</v>
      </c>
      <c r="AN24" s="304"/>
      <c r="AO24" s="346">
        <f t="shared" si="13"/>
        <v>594.70819999999992</v>
      </c>
      <c r="AP24" s="17">
        <f t="shared" si="14"/>
        <v>575.88259787545132</v>
      </c>
      <c r="AQ24" s="53">
        <v>594708.19999999995</v>
      </c>
      <c r="AR24" s="194"/>
      <c r="AS24" s="425">
        <f t="shared" si="15"/>
        <v>631.03340000000003</v>
      </c>
      <c r="AT24" s="421">
        <f t="shared" si="16"/>
        <v>611.05791670297958</v>
      </c>
      <c r="AU24" s="426">
        <v>631033.4</v>
      </c>
      <c r="AV24" s="421">
        <f t="shared" si="17"/>
        <v>36.325199999999995</v>
      </c>
      <c r="AW24" s="285">
        <v>36325.199999999997</v>
      </c>
      <c r="AX24" s="285">
        <v>59263</v>
      </c>
      <c r="AY24" s="285">
        <v>22937.8</v>
      </c>
      <c r="AZ24" s="449">
        <f t="shared" si="25"/>
        <v>132.6397</v>
      </c>
      <c r="BA24" s="450">
        <v>132639.70000000001</v>
      </c>
      <c r="BB24" s="449">
        <f t="shared" si="26"/>
        <v>138.70339999999999</v>
      </c>
      <c r="BC24" s="269">
        <v>138703.4</v>
      </c>
      <c r="BD24" s="451">
        <f t="shared" si="28"/>
        <v>594.70820000000003</v>
      </c>
      <c r="BE24" s="475"/>
      <c r="BF24" s="381">
        <f t="shared" si="18"/>
        <v>600.77190000000007</v>
      </c>
      <c r="BG24" s="382">
        <f t="shared" si="24"/>
        <v>581.75435028905099</v>
      </c>
      <c r="BH24" s="383">
        <v>600771.9</v>
      </c>
      <c r="BI24" s="382">
        <f t="shared" si="19"/>
        <v>447.88440000000003</v>
      </c>
      <c r="BJ24" s="382">
        <f t="shared" si="20"/>
        <v>433.70653342242105</v>
      </c>
      <c r="BK24" s="383">
        <v>447884.4</v>
      </c>
      <c r="BL24" s="382">
        <f t="shared" si="21"/>
        <v>152.88750000000002</v>
      </c>
      <c r="BM24" s="421">
        <f t="shared" si="22"/>
        <v>148.04781686662986</v>
      </c>
      <c r="BN24" s="422">
        <v>152887.5</v>
      </c>
      <c r="BO24" s="359">
        <f t="shared" si="33"/>
        <v>594.02030000000002</v>
      </c>
      <c r="BP24" s="222">
        <v>594020.30000000005</v>
      </c>
    </row>
    <row r="25" spans="2:68" ht="24" customHeight="1" thickBot="1" x14ac:dyDescent="0.45">
      <c r="B25" s="203" t="s">
        <v>56</v>
      </c>
      <c r="C25" s="400" t="s">
        <v>81</v>
      </c>
      <c r="D25" s="342">
        <f t="shared" si="0"/>
        <v>2.7389999999999998E-2</v>
      </c>
      <c r="E25" s="54">
        <v>2.7389999999999999</v>
      </c>
      <c r="F25" s="55" t="s">
        <v>65</v>
      </c>
      <c r="G25" s="55" t="s">
        <v>65</v>
      </c>
      <c r="H25" s="246" t="s">
        <v>65</v>
      </c>
      <c r="I25" s="344" t="s">
        <v>65</v>
      </c>
      <c r="J25" s="572" t="s">
        <v>65</v>
      </c>
      <c r="K25" s="567">
        <f>'国内総生産関連指標〔~2024-3-4〕 6-4-2025　'!U26</f>
        <v>26</v>
      </c>
      <c r="L25" s="475"/>
      <c r="O25" s="366">
        <f t="shared" si="2"/>
        <v>333.14370000000002</v>
      </c>
      <c r="P25" s="271">
        <f t="shared" si="3"/>
        <v>324.26215945259349</v>
      </c>
      <c r="Q25" s="272">
        <v>333143.7</v>
      </c>
      <c r="R25" s="273">
        <f t="shared" si="4"/>
        <v>324.59409999999997</v>
      </c>
      <c r="S25" s="272">
        <v>324594.09999999998</v>
      </c>
      <c r="T25" s="272">
        <v>276200.7</v>
      </c>
      <c r="U25" s="272">
        <v>22652.400000000001</v>
      </c>
      <c r="V25" s="274">
        <f t="shared" si="5"/>
        <v>107.7475</v>
      </c>
      <c r="W25" s="272">
        <v>107747.5</v>
      </c>
      <c r="X25" s="272">
        <v>1032.5</v>
      </c>
      <c r="Y25" s="374">
        <f t="shared" si="31"/>
        <v>126.67570000000001</v>
      </c>
      <c r="Z25" s="272">
        <v>126675.7</v>
      </c>
      <c r="AA25" s="377">
        <f t="shared" si="7"/>
        <v>162.21079999999998</v>
      </c>
      <c r="AB25" s="228">
        <f t="shared" si="8"/>
        <v>157.88629439648037</v>
      </c>
      <c r="AC25" s="272">
        <v>162210.79999999999</v>
      </c>
      <c r="AD25" s="273">
        <f t="shared" si="32"/>
        <v>31.810900000000004</v>
      </c>
      <c r="AE25" s="272">
        <v>31810.9</v>
      </c>
      <c r="AF25" s="435">
        <f t="shared" si="9"/>
        <v>-6.136E-3</v>
      </c>
      <c r="AG25" s="289">
        <v>-17.399999999999999</v>
      </c>
      <c r="AH25" s="246">
        <f t="shared" si="10"/>
        <v>-6.1360000000000001</v>
      </c>
      <c r="AI25" s="306">
        <v>-6136</v>
      </c>
      <c r="AJ25" s="329">
        <f t="shared" si="11"/>
        <v>141.36250000000001</v>
      </c>
      <c r="AK25" s="290">
        <v>141362.5</v>
      </c>
      <c r="AL25" s="330">
        <f t="shared" si="12"/>
        <v>147.49850000000001</v>
      </c>
      <c r="AM25" s="290">
        <v>147498.5</v>
      </c>
      <c r="AN25" s="308"/>
      <c r="AO25" s="347">
        <f>AQ25*0.001</f>
        <v>616.90949999999998</v>
      </c>
      <c r="AP25" s="80">
        <f t="shared" si="14"/>
        <v>600.46282327061772</v>
      </c>
      <c r="AQ25" s="62">
        <v>616909.5</v>
      </c>
      <c r="AR25" s="194"/>
      <c r="AS25" s="427">
        <f t="shared" si="15"/>
        <v>657.75019999999995</v>
      </c>
      <c r="AT25" s="423">
        <f t="shared" si="16"/>
        <v>640.21471885067979</v>
      </c>
      <c r="AU25" s="428">
        <v>657750.19999999995</v>
      </c>
      <c r="AV25" s="423">
        <f t="shared" si="17"/>
        <v>40.840699999999998</v>
      </c>
      <c r="AW25" s="290">
        <v>40840.699999999997</v>
      </c>
      <c r="AX25" s="290">
        <v>66879.399999999994</v>
      </c>
      <c r="AY25" s="290">
        <v>26038.7</v>
      </c>
      <c r="AZ25" s="452">
        <f t="shared" si="25"/>
        <v>141.36250000000001</v>
      </c>
      <c r="BA25" s="453">
        <v>141362.5</v>
      </c>
      <c r="BB25" s="452">
        <f t="shared" si="26"/>
        <v>147.49850000000001</v>
      </c>
      <c r="BC25" s="275">
        <v>147498.5</v>
      </c>
      <c r="BD25" s="454">
        <f t="shared" si="28"/>
        <v>616.90949999999998</v>
      </c>
      <c r="BE25" s="475"/>
      <c r="BF25" s="384">
        <f t="shared" si="18"/>
        <v>623.04540000000009</v>
      </c>
      <c r="BG25" s="385">
        <f t="shared" si="24"/>
        <v>606.4351414749998</v>
      </c>
      <c r="BH25" s="386">
        <v>623045.4</v>
      </c>
      <c r="BI25" s="385">
        <f t="shared" si="19"/>
        <v>464.57620000000003</v>
      </c>
      <c r="BJ25" s="385">
        <f t="shared" si="20"/>
        <v>452.19069681425748</v>
      </c>
      <c r="BK25" s="386">
        <v>464576.2</v>
      </c>
      <c r="BL25" s="385">
        <f t="shared" si="21"/>
        <v>158.4692</v>
      </c>
      <c r="BM25" s="423">
        <f t="shared" si="22"/>
        <v>154.24444466074226</v>
      </c>
      <c r="BN25" s="424">
        <v>158469.20000000001</v>
      </c>
      <c r="BO25" s="360">
        <f t="shared" si="33"/>
        <v>615.89430000000004</v>
      </c>
      <c r="BP25" s="225">
        <v>615894.30000000005</v>
      </c>
    </row>
    <row r="26" spans="2:68" ht="24.75" customHeight="1" x14ac:dyDescent="0.4">
      <c r="B26" s="649" t="s">
        <v>134</v>
      </c>
      <c r="C26" s="650"/>
      <c r="D26" s="650"/>
      <c r="E26" s="650"/>
      <c r="F26" s="650"/>
      <c r="G26" s="650"/>
      <c r="H26" s="650"/>
      <c r="I26" s="650"/>
      <c r="J26" s="650"/>
      <c r="K26" s="650"/>
      <c r="L26" s="650"/>
      <c r="M26" s="650"/>
      <c r="N26" s="650"/>
      <c r="O26" s="650"/>
      <c r="P26" s="650"/>
      <c r="Q26" s="650"/>
      <c r="R26" s="650"/>
      <c r="S26" s="650"/>
      <c r="T26" s="650"/>
      <c r="U26" s="650"/>
      <c r="V26" s="650"/>
      <c r="W26" s="650"/>
      <c r="X26" s="650"/>
      <c r="Y26" s="650"/>
      <c r="Z26" s="650"/>
      <c r="AA26" s="650"/>
      <c r="AB26" s="650"/>
      <c r="AC26" s="650"/>
      <c r="AD26" s="650"/>
      <c r="AE26" s="650"/>
      <c r="AF26" s="650"/>
      <c r="AG26" s="650"/>
      <c r="AH26" s="650"/>
      <c r="AI26" s="650"/>
      <c r="AJ26" s="650"/>
      <c r="AK26" s="650"/>
      <c r="AL26" s="650"/>
      <c r="AM26" s="650"/>
      <c r="AN26" s="650"/>
      <c r="AO26" s="650"/>
      <c r="AP26" s="650"/>
      <c r="AQ26" s="650"/>
      <c r="AR26" s="650"/>
      <c r="AS26" s="650"/>
      <c r="AT26" s="650"/>
      <c r="AU26" s="650"/>
      <c r="AV26" s="650"/>
      <c r="AW26" s="650"/>
      <c r="AX26" s="650"/>
      <c r="AY26" s="650"/>
      <c r="AZ26" s="650"/>
      <c r="BA26" s="650"/>
      <c r="BB26" s="650"/>
      <c r="BC26" s="650"/>
      <c r="BD26" s="650"/>
      <c r="BE26" s="650"/>
      <c r="BF26" s="650"/>
      <c r="BG26" s="650"/>
      <c r="BH26" s="650"/>
      <c r="BI26" s="650"/>
      <c r="BJ26" s="650"/>
      <c r="BK26" s="650"/>
      <c r="BL26" s="650"/>
      <c r="BM26" s="650"/>
      <c r="BN26" s="650"/>
      <c r="BO26" s="650"/>
    </row>
    <row r="27" spans="2:68" ht="21.75" customHeight="1" x14ac:dyDescent="0.4">
      <c r="B27" s="643" t="s">
        <v>101</v>
      </c>
      <c r="C27" s="651"/>
      <c r="D27" s="651"/>
      <c r="E27" s="651"/>
      <c r="F27" s="651"/>
      <c r="G27" s="651"/>
      <c r="H27" s="651"/>
      <c r="I27" s="651"/>
      <c r="J27" s="651"/>
      <c r="K27" s="651"/>
      <c r="L27" s="651"/>
      <c r="M27" s="651"/>
      <c r="N27" s="651"/>
      <c r="O27" s="651"/>
      <c r="P27" s="651"/>
      <c r="Q27" s="651"/>
      <c r="R27" s="651"/>
      <c r="S27" s="651"/>
      <c r="T27" s="651"/>
      <c r="U27" s="651"/>
      <c r="V27" s="651"/>
      <c r="W27" s="651"/>
      <c r="X27" s="651"/>
      <c r="Y27" s="651"/>
      <c r="Z27" s="651"/>
      <c r="AA27" s="651"/>
      <c r="AB27" s="651"/>
      <c r="AC27" s="651"/>
      <c r="AD27" s="651"/>
      <c r="AE27" s="651"/>
      <c r="AF27" s="651"/>
      <c r="AG27" s="651"/>
      <c r="AH27" s="651"/>
      <c r="AI27" s="651"/>
      <c r="AJ27" s="651"/>
      <c r="AK27" s="651"/>
      <c r="AL27" s="651"/>
      <c r="AM27" s="651"/>
      <c r="AN27" s="651"/>
      <c r="AO27" s="651"/>
      <c r="AP27" s="651"/>
      <c r="AQ27" s="651"/>
      <c r="AR27" s="651"/>
      <c r="AS27" s="651"/>
      <c r="AT27" s="651"/>
      <c r="AU27" s="651"/>
      <c r="AV27" s="651"/>
      <c r="AW27" s="651"/>
      <c r="AX27" s="651"/>
      <c r="AY27" s="651"/>
      <c r="AZ27" s="651"/>
      <c r="BA27" s="651"/>
      <c r="BB27" s="651"/>
      <c r="BC27" s="651"/>
      <c r="BD27" s="651"/>
      <c r="BE27" s="651"/>
      <c r="BF27" s="651"/>
      <c r="BG27" s="651"/>
      <c r="BH27" s="651"/>
      <c r="BI27" s="651"/>
      <c r="BJ27" s="651"/>
      <c r="BK27" s="651"/>
      <c r="BL27" s="651"/>
      <c r="BM27" s="651"/>
      <c r="BN27" s="651"/>
      <c r="BO27" s="651"/>
    </row>
    <row r="28" spans="2:68" ht="22.5" customHeight="1" x14ac:dyDescent="0.4">
      <c r="B28" s="643" t="s">
        <v>98</v>
      </c>
      <c r="C28" s="651"/>
      <c r="D28" s="651"/>
      <c r="E28" s="651"/>
      <c r="F28" s="651"/>
      <c r="G28" s="651"/>
      <c r="H28" s="651"/>
      <c r="I28" s="651"/>
      <c r="J28" s="651"/>
      <c r="K28" s="651"/>
      <c r="L28" s="651"/>
      <c r="M28" s="651"/>
      <c r="N28" s="651"/>
      <c r="O28" s="651"/>
      <c r="P28" s="651"/>
      <c r="Q28" s="651"/>
      <c r="R28" s="651"/>
      <c r="S28" s="651"/>
      <c r="T28" s="651"/>
      <c r="U28" s="651"/>
      <c r="V28" s="651"/>
      <c r="W28" s="651"/>
      <c r="X28" s="651"/>
      <c r="Y28" s="651"/>
      <c r="Z28" s="651"/>
      <c r="AA28" s="651"/>
      <c r="AB28" s="651"/>
      <c r="AC28" s="651"/>
      <c r="AD28" s="651"/>
      <c r="AE28" s="651"/>
      <c r="AF28" s="651"/>
      <c r="AG28" s="651"/>
      <c r="AH28" s="651"/>
      <c r="AI28" s="651"/>
      <c r="AJ28" s="651"/>
      <c r="AK28" s="651"/>
      <c r="AL28" s="651"/>
      <c r="AM28" s="651"/>
      <c r="AN28" s="651"/>
      <c r="AO28" s="651"/>
      <c r="AP28" s="651"/>
      <c r="AQ28" s="651"/>
      <c r="AR28" s="651"/>
      <c r="AS28" s="651"/>
      <c r="AT28" s="651"/>
      <c r="AU28" s="651"/>
      <c r="AV28" s="651"/>
      <c r="AW28" s="651"/>
      <c r="AX28" s="651"/>
      <c r="AY28" s="651"/>
      <c r="AZ28" s="651"/>
      <c r="BA28" s="651"/>
      <c r="BB28" s="651"/>
      <c r="BC28" s="651"/>
      <c r="BD28" s="651"/>
      <c r="BE28" s="651"/>
      <c r="BF28" s="651"/>
      <c r="BG28" s="651"/>
      <c r="BH28" s="651"/>
      <c r="BI28" s="651"/>
      <c r="BJ28" s="651"/>
      <c r="BK28" s="651"/>
      <c r="BL28" s="651"/>
      <c r="BM28" s="651"/>
      <c r="BN28" s="651"/>
      <c r="BO28" s="651"/>
    </row>
    <row r="29" spans="2:68" ht="21" customHeight="1" x14ac:dyDescent="0.4">
      <c r="B29" s="643" t="s">
        <v>110</v>
      </c>
      <c r="C29" s="643"/>
      <c r="D29" s="643"/>
      <c r="E29" s="643"/>
      <c r="F29" s="643"/>
      <c r="G29" s="643"/>
      <c r="H29" s="643"/>
      <c r="I29" s="643"/>
      <c r="J29" s="643"/>
      <c r="K29" s="643"/>
      <c r="L29" s="643"/>
      <c r="M29" s="643"/>
      <c r="N29" s="643"/>
      <c r="O29" s="643"/>
      <c r="P29" s="643"/>
      <c r="Q29" s="643"/>
      <c r="R29" s="643"/>
      <c r="S29" s="643"/>
      <c r="T29" s="643"/>
      <c r="U29" s="643"/>
      <c r="V29" s="643"/>
      <c r="W29" s="643"/>
      <c r="X29" s="643"/>
      <c r="Y29" s="643"/>
      <c r="Z29" s="643"/>
      <c r="AA29" s="643"/>
      <c r="AB29" s="643"/>
      <c r="AC29" s="643"/>
      <c r="AD29" s="643"/>
      <c r="AE29" s="643"/>
      <c r="AF29" s="643"/>
      <c r="AG29" s="643"/>
      <c r="AH29" s="643"/>
      <c r="AI29" s="643"/>
      <c r="AJ29" s="643"/>
      <c r="AK29" s="643"/>
      <c r="AL29" s="643"/>
      <c r="AM29" s="643"/>
      <c r="AN29" s="643"/>
      <c r="AO29" s="643"/>
      <c r="AP29" s="643"/>
      <c r="AQ29" s="643"/>
      <c r="AR29" s="643"/>
      <c r="AS29" s="643"/>
      <c r="AT29" s="643"/>
      <c r="AU29" s="643"/>
      <c r="AV29" s="643"/>
      <c r="AW29" s="643"/>
      <c r="AX29" s="643"/>
      <c r="AY29" s="643"/>
      <c r="AZ29" s="643"/>
      <c r="BA29" s="643"/>
      <c r="BB29" s="643"/>
      <c r="BC29" s="643"/>
      <c r="BD29" s="643"/>
      <c r="BE29" s="643"/>
      <c r="BF29" s="643"/>
      <c r="BG29" s="643"/>
      <c r="BH29" s="643"/>
      <c r="BI29" s="643"/>
      <c r="BJ29" s="643"/>
      <c r="BK29" s="643"/>
      <c r="BL29" s="643"/>
      <c r="BM29" s="643"/>
      <c r="BN29" s="643"/>
      <c r="BO29" s="643"/>
    </row>
    <row r="30" spans="2:68" ht="21" customHeight="1" x14ac:dyDescent="0.4">
      <c r="B30" s="643" t="s">
        <v>99</v>
      </c>
      <c r="C30" s="643"/>
      <c r="D30" s="643"/>
      <c r="E30" s="643"/>
      <c r="F30" s="643"/>
      <c r="G30" s="643"/>
      <c r="H30" s="643"/>
      <c r="I30" s="643"/>
      <c r="J30" s="643"/>
      <c r="K30" s="643"/>
      <c r="L30" s="643"/>
      <c r="M30" s="643"/>
      <c r="N30" s="643"/>
      <c r="O30" s="643"/>
      <c r="P30" s="643"/>
      <c r="Q30" s="643"/>
      <c r="R30" s="643"/>
      <c r="S30" s="643"/>
      <c r="T30" s="643"/>
      <c r="U30" s="643"/>
      <c r="V30" s="643"/>
      <c r="W30" s="643"/>
      <c r="X30" s="643"/>
      <c r="Y30" s="643"/>
      <c r="Z30" s="643"/>
      <c r="AA30" s="643"/>
      <c r="AB30" s="643"/>
      <c r="AC30" s="643"/>
      <c r="AD30" s="643"/>
      <c r="AE30" s="643"/>
      <c r="AF30" s="643"/>
      <c r="AG30" s="643"/>
      <c r="AH30" s="643"/>
      <c r="AI30" s="643"/>
      <c r="AJ30" s="643"/>
      <c r="AK30" s="643"/>
      <c r="AL30" s="643"/>
      <c r="AM30" s="643"/>
      <c r="AN30" s="643"/>
      <c r="AO30" s="643"/>
      <c r="AP30" s="643"/>
      <c r="AQ30" s="643"/>
      <c r="AR30" s="643"/>
      <c r="AS30" s="643"/>
      <c r="AT30" s="643"/>
      <c r="AU30" s="643"/>
      <c r="AV30" s="643"/>
      <c r="AW30" s="643"/>
      <c r="AX30" s="643"/>
      <c r="AY30" s="643"/>
      <c r="AZ30" s="643"/>
      <c r="BA30" s="643"/>
      <c r="BB30" s="643"/>
      <c r="BC30" s="643"/>
      <c r="BD30" s="643"/>
      <c r="BE30" s="643"/>
      <c r="BF30" s="643"/>
      <c r="BG30" s="643"/>
      <c r="BH30" s="643"/>
      <c r="BI30" s="643"/>
      <c r="BJ30" s="643"/>
      <c r="BK30" s="643"/>
      <c r="BL30" s="643"/>
      <c r="BM30" s="643"/>
      <c r="BN30" s="643"/>
      <c r="BO30" s="643"/>
    </row>
    <row r="31" spans="2:68" ht="21.75" customHeight="1" x14ac:dyDescent="0.4">
      <c r="B31" s="643" t="s">
        <v>100</v>
      </c>
      <c r="C31" s="643"/>
      <c r="D31" s="643"/>
      <c r="E31" s="643"/>
      <c r="F31" s="643"/>
      <c r="G31" s="643"/>
      <c r="H31" s="643"/>
      <c r="I31" s="643"/>
      <c r="J31" s="643"/>
      <c r="K31" s="643"/>
      <c r="L31" s="643"/>
      <c r="M31" s="643"/>
      <c r="N31" s="643"/>
      <c r="O31" s="643"/>
      <c r="P31" s="643"/>
      <c r="Q31" s="643"/>
      <c r="R31" s="643"/>
      <c r="S31" s="643"/>
      <c r="T31" s="643"/>
      <c r="U31" s="643"/>
      <c r="V31" s="643"/>
      <c r="W31" s="643"/>
      <c r="X31" s="643"/>
      <c r="Y31" s="643"/>
      <c r="Z31" s="643"/>
      <c r="AA31" s="643"/>
      <c r="AB31" s="643"/>
      <c r="AC31" s="643"/>
      <c r="AD31" s="643"/>
      <c r="AE31" s="643"/>
      <c r="AF31" s="643"/>
      <c r="AG31" s="643"/>
      <c r="AH31" s="643"/>
      <c r="AI31" s="643"/>
      <c r="AJ31" s="643"/>
      <c r="AK31" s="643"/>
      <c r="AL31" s="643"/>
      <c r="AM31" s="643"/>
      <c r="AN31" s="643"/>
      <c r="AO31" s="643"/>
      <c r="AP31" s="643"/>
      <c r="AQ31" s="643"/>
      <c r="AR31" s="643"/>
      <c r="AS31" s="643"/>
      <c r="AT31" s="643"/>
      <c r="AU31" s="643"/>
      <c r="AV31" s="643"/>
      <c r="AW31" s="643"/>
      <c r="AX31" s="643"/>
      <c r="AY31" s="643"/>
      <c r="AZ31" s="643"/>
      <c r="BA31" s="643"/>
      <c r="BB31" s="643"/>
      <c r="BC31" s="643"/>
      <c r="BD31" s="643"/>
      <c r="BE31" s="643"/>
      <c r="BF31" s="643"/>
      <c r="BG31" s="643"/>
      <c r="BH31" s="643"/>
      <c r="BI31" s="643"/>
      <c r="BJ31" s="643"/>
      <c r="BK31" s="643"/>
      <c r="BL31" s="643"/>
      <c r="BM31" s="643"/>
      <c r="BN31" s="643"/>
      <c r="BO31" s="643"/>
    </row>
    <row r="32" spans="2:68" ht="21" customHeight="1" x14ac:dyDescent="0.4">
      <c r="B32" s="643" t="s">
        <v>109</v>
      </c>
      <c r="C32" s="643"/>
      <c r="D32" s="643"/>
      <c r="E32" s="643"/>
      <c r="F32" s="643"/>
      <c r="G32" s="643"/>
      <c r="H32" s="643"/>
      <c r="I32" s="643"/>
      <c r="J32" s="643"/>
      <c r="K32" s="643"/>
      <c r="L32" s="643"/>
      <c r="M32" s="643"/>
      <c r="N32" s="643"/>
      <c r="O32" s="643"/>
      <c r="P32" s="643"/>
      <c r="Q32" s="643"/>
      <c r="R32" s="643"/>
      <c r="S32" s="643"/>
      <c r="T32" s="643"/>
      <c r="U32" s="643"/>
      <c r="V32" s="643"/>
      <c r="W32" s="643"/>
      <c r="X32" s="643"/>
      <c r="Y32" s="643"/>
      <c r="Z32" s="643"/>
      <c r="AA32" s="643"/>
      <c r="AB32" s="643"/>
      <c r="AC32" s="643"/>
      <c r="AD32" s="643"/>
      <c r="AE32" s="643"/>
      <c r="AF32" s="643"/>
      <c r="AG32" s="643"/>
      <c r="AH32" s="643"/>
      <c r="AI32" s="643"/>
      <c r="AJ32" s="643"/>
      <c r="AK32" s="643"/>
      <c r="AL32" s="643"/>
      <c r="AM32" s="643"/>
      <c r="AN32" s="643"/>
      <c r="AO32" s="643"/>
      <c r="AP32" s="643"/>
      <c r="AQ32" s="643"/>
      <c r="AR32" s="643"/>
      <c r="AS32" s="643"/>
      <c r="AT32" s="643"/>
      <c r="AU32" s="643"/>
      <c r="AV32" s="643"/>
      <c r="AW32" s="643"/>
      <c r="AX32" s="643"/>
      <c r="AY32" s="643"/>
      <c r="AZ32" s="643"/>
      <c r="BA32" s="643"/>
      <c r="BB32" s="643"/>
      <c r="BC32" s="643"/>
      <c r="BD32" s="643"/>
      <c r="BE32" s="643"/>
      <c r="BF32" s="643"/>
      <c r="BG32" s="643"/>
      <c r="BH32" s="643"/>
      <c r="BI32" s="643"/>
      <c r="BJ32" s="643"/>
      <c r="BK32" s="643"/>
      <c r="BL32" s="643"/>
      <c r="BM32" s="643"/>
      <c r="BN32" s="643"/>
      <c r="BO32" s="643"/>
    </row>
  </sheetData>
  <mergeCells count="28">
    <mergeCell ref="B27:BO27"/>
    <mergeCell ref="AZ4:BA4"/>
    <mergeCell ref="BB4:BC4"/>
    <mergeCell ref="B30:BO30"/>
    <mergeCell ref="D4:E4"/>
    <mergeCell ref="AO4:AQ4"/>
    <mergeCell ref="O4:Q4"/>
    <mergeCell ref="R4:S4"/>
    <mergeCell ref="V4:W4"/>
    <mergeCell ref="Y4:Z4"/>
    <mergeCell ref="AJ4:AK4"/>
    <mergeCell ref="AL4:AM4"/>
    <mergeCell ref="B32:BO32"/>
    <mergeCell ref="B2:BO2"/>
    <mergeCell ref="BO4:BP4"/>
    <mergeCell ref="B26:BO26"/>
    <mergeCell ref="B28:BO28"/>
    <mergeCell ref="B29:BO29"/>
    <mergeCell ref="BF4:BH4"/>
    <mergeCell ref="BI4:BK4"/>
    <mergeCell ref="BL4:BN4"/>
    <mergeCell ref="AA4:AC4"/>
    <mergeCell ref="AD4:AE4"/>
    <mergeCell ref="AH4:AI4"/>
    <mergeCell ref="AV4:AW4"/>
    <mergeCell ref="AS4:AU4"/>
    <mergeCell ref="AF4:AG4"/>
    <mergeCell ref="B31:BO31"/>
  </mergeCells>
  <phoneticPr fontId="18"/>
  <printOptions horizontalCentered="1" verticalCentered="1"/>
  <pageMargins left="0.23622047244094491" right="0.23622047244094491" top="0.35433070866141736" bottom="0.35433070866141736" header="0.31496062992125984" footer="0.31496062992125984"/>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19"/>
  <sheetViews>
    <sheetView workbookViewId="0">
      <selection activeCell="AO24" sqref="AO24"/>
    </sheetView>
  </sheetViews>
  <sheetFormatPr defaultRowHeight="25.5" x14ac:dyDescent="0.4"/>
  <cols>
    <col min="1" max="1" width="1.875" customWidth="1"/>
    <col min="2" max="2" width="11.875" style="2" customWidth="1"/>
    <col min="3" max="3" width="11.375" style="37" customWidth="1"/>
    <col min="4" max="4" width="6.875" style="37" customWidth="1"/>
    <col min="5" max="5" width="8.25" style="37" hidden="1" customWidth="1"/>
    <col min="6" max="7" width="7.375" style="12" customWidth="1"/>
    <col min="8" max="9" width="7.375" style="2" customWidth="1"/>
    <col min="10" max="10" width="7.375" style="8" customWidth="1"/>
    <col min="11" max="11" width="5.375" style="8" customWidth="1"/>
    <col min="12" max="12" width="1.5" style="8" customWidth="1"/>
    <col min="13" max="13" width="8" style="22" hidden="1" customWidth="1"/>
    <col min="14" max="14" width="0.375" hidden="1" customWidth="1"/>
    <col min="15" max="15" width="7.25" style="23" customWidth="1"/>
    <col min="16" max="16" width="8" style="23" hidden="1" customWidth="1"/>
    <col min="17" max="18" width="8.875" hidden="1" customWidth="1"/>
    <col min="19" max="21" width="10.5" hidden="1" customWidth="1"/>
    <col min="22" max="22" width="8.5" style="23" hidden="1" customWidth="1"/>
    <col min="23" max="24" width="10.5" hidden="1" customWidth="1"/>
    <col min="25" max="25" width="6.875" style="29" customWidth="1"/>
    <col min="26" max="26" width="10.125" hidden="1" customWidth="1"/>
    <col min="27" max="27" width="6.625" customWidth="1"/>
    <col min="28" max="28" width="0.125" hidden="1" customWidth="1"/>
    <col min="29" max="29" width="10.125" hidden="1" customWidth="1"/>
    <col min="30" max="30" width="6.875" hidden="1" customWidth="1"/>
    <col min="31" max="31" width="10.125" hidden="1" customWidth="1"/>
    <col min="32" max="32" width="0.125" customWidth="1"/>
    <col min="33" max="33" width="10.125" hidden="1" customWidth="1"/>
    <col min="34" max="34" width="7" style="34" hidden="1" customWidth="1"/>
    <col min="35" max="35" width="8.75" hidden="1" customWidth="1"/>
    <col min="36" max="36" width="8.625" style="29" hidden="1" customWidth="1"/>
    <col min="37" max="37" width="0.75" hidden="1" customWidth="1"/>
    <col min="38" max="38" width="8.625" style="29" hidden="1" customWidth="1"/>
    <col min="39" max="39" width="10.5" hidden="1" customWidth="1"/>
    <col min="40" max="40" width="8.5" hidden="1" customWidth="1"/>
    <col min="41" max="41" width="8" customWidth="1"/>
    <col min="42" max="42" width="4.375" hidden="1" customWidth="1"/>
    <col min="43" max="43" width="0.125" customWidth="1"/>
    <col min="44" max="44" width="1.125" customWidth="1"/>
    <col min="45" max="45" width="7.25" style="29" customWidth="1"/>
    <col min="46" max="46" width="1" style="29" hidden="1" customWidth="1"/>
    <col min="47" max="47" width="0.125" customWidth="1"/>
    <col min="48" max="48" width="6.125" customWidth="1"/>
    <col min="49" max="50" width="8.25" hidden="1" customWidth="1"/>
    <col min="51" max="51" width="0.125" hidden="1" customWidth="1"/>
    <col min="52" max="52" width="6.875" hidden="1" customWidth="1"/>
    <col min="53" max="55" width="7.125" hidden="1" customWidth="1"/>
    <col min="56" max="56" width="7.625" customWidth="1"/>
    <col min="57" max="57" width="1" customWidth="1"/>
    <col min="58" max="59" width="8.875" style="34" hidden="1" customWidth="1"/>
    <col min="60" max="60" width="7.625" style="215" customWidth="1"/>
    <col min="61" max="61" width="0.125" style="215" customWidth="1"/>
    <col min="62" max="62" width="8.625" style="215" customWidth="1"/>
    <col min="63" max="63" width="10.875" customWidth="1"/>
  </cols>
  <sheetData>
    <row r="1" spans="2:62" s="1" customFormat="1" ht="6.75" customHeight="1" thickBot="1" x14ac:dyDescent="0.45">
      <c r="B1" s="186"/>
      <c r="C1" s="468"/>
      <c r="D1" s="468"/>
      <c r="E1" s="468"/>
      <c r="F1" s="469"/>
      <c r="G1" s="469"/>
      <c r="H1" s="192"/>
      <c r="I1" s="192"/>
      <c r="J1" s="470"/>
      <c r="K1" s="470"/>
      <c r="L1" s="470"/>
      <c r="M1" s="471"/>
      <c r="N1" s="186"/>
      <c r="O1" s="469"/>
      <c r="P1" s="469"/>
      <c r="Q1" s="186"/>
      <c r="R1" s="186"/>
      <c r="S1" s="186"/>
      <c r="T1" s="186"/>
      <c r="U1" s="186"/>
      <c r="V1" s="469"/>
      <c r="W1" s="186"/>
      <c r="X1" s="186"/>
      <c r="Y1" s="192"/>
      <c r="Z1" s="186"/>
      <c r="AA1" s="186"/>
      <c r="AB1" s="186"/>
      <c r="AC1" s="186"/>
      <c r="AD1" s="186"/>
      <c r="AE1" s="186"/>
      <c r="AF1" s="186"/>
      <c r="AG1" s="186"/>
      <c r="AH1" s="470"/>
      <c r="AI1" s="186"/>
      <c r="AJ1" s="192"/>
      <c r="AK1" s="186"/>
      <c r="AL1" s="192"/>
      <c r="AM1" s="186"/>
      <c r="AN1" s="186"/>
      <c r="AO1" s="186"/>
      <c r="AP1" s="186"/>
      <c r="AQ1" s="186"/>
      <c r="AR1" s="186"/>
      <c r="AS1" s="192"/>
      <c r="AT1" s="192"/>
      <c r="AU1" s="186"/>
      <c r="AV1" s="186"/>
      <c r="AW1" s="186"/>
      <c r="AX1" s="186"/>
      <c r="AY1" s="186"/>
      <c r="AZ1" s="186"/>
      <c r="BA1" s="186"/>
      <c r="BB1" s="186"/>
      <c r="BC1" s="186"/>
      <c r="BD1" s="186"/>
      <c r="BE1" s="186"/>
      <c r="BF1" s="470"/>
      <c r="BG1" s="470"/>
      <c r="BH1" s="472"/>
      <c r="BI1" s="212"/>
      <c r="BJ1" s="212"/>
    </row>
    <row r="2" spans="2:62" s="1" customFormat="1" ht="27.75" customHeight="1" thickBot="1" x14ac:dyDescent="0.45">
      <c r="B2" s="644" t="s">
        <v>136</v>
      </c>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c r="AW2" s="645"/>
      <c r="AX2" s="645"/>
      <c r="AY2" s="645"/>
      <c r="AZ2" s="645"/>
      <c r="BA2" s="645"/>
      <c r="BB2" s="645"/>
      <c r="BC2" s="645"/>
      <c r="BD2" s="645"/>
      <c r="BE2" s="645"/>
      <c r="BF2" s="645"/>
      <c r="BG2" s="645"/>
      <c r="BH2" s="646"/>
      <c r="BI2" s="212"/>
      <c r="BJ2" s="212"/>
    </row>
    <row r="3" spans="2:62" s="1" customFormat="1" ht="8.25" customHeight="1" thickBot="1" x14ac:dyDescent="0.45">
      <c r="B3" s="186"/>
      <c r="C3" s="468"/>
      <c r="D3" s="468"/>
      <c r="E3" s="468"/>
      <c r="F3" s="469"/>
      <c r="G3" s="469"/>
      <c r="H3" s="192"/>
      <c r="I3" s="192"/>
      <c r="J3" s="470"/>
      <c r="K3" s="470"/>
      <c r="L3" s="470"/>
      <c r="M3" s="471"/>
      <c r="N3" s="186"/>
      <c r="O3" s="469"/>
      <c r="P3" s="469"/>
      <c r="Q3" s="186"/>
      <c r="R3" s="186"/>
      <c r="S3" s="186"/>
      <c r="T3" s="186"/>
      <c r="U3" s="186"/>
      <c r="V3" s="469"/>
      <c r="W3" s="186"/>
      <c r="X3" s="186"/>
      <c r="Y3" s="192"/>
      <c r="Z3" s="186"/>
      <c r="AA3" s="186"/>
      <c r="AB3" s="186"/>
      <c r="AC3" s="186"/>
      <c r="AD3" s="186"/>
      <c r="AE3" s="186"/>
      <c r="AF3" s="186"/>
      <c r="AG3" s="186"/>
      <c r="AH3" s="470"/>
      <c r="AI3" s="186"/>
      <c r="AJ3" s="192"/>
      <c r="AK3" s="186"/>
      <c r="AL3" s="192"/>
      <c r="AM3" s="186"/>
      <c r="AN3" s="186"/>
      <c r="AO3" s="186"/>
      <c r="AP3" s="186"/>
      <c r="AQ3" s="186"/>
      <c r="AR3" s="186"/>
      <c r="AS3" s="192"/>
      <c r="AT3" s="192"/>
      <c r="AU3" s="186"/>
      <c r="AV3" s="186"/>
      <c r="AW3" s="186"/>
      <c r="AX3" s="186"/>
      <c r="AY3" s="186"/>
      <c r="AZ3" s="186"/>
      <c r="BA3" s="186"/>
      <c r="BB3" s="186"/>
      <c r="BC3" s="186"/>
      <c r="BD3" s="186"/>
      <c r="BE3" s="186"/>
      <c r="BF3" s="470"/>
      <c r="BG3" s="470"/>
      <c r="BH3" s="472"/>
      <c r="BI3" s="212"/>
      <c r="BJ3" s="212"/>
    </row>
    <row r="4" spans="2:62" s="2" customFormat="1" ht="68.25" customHeight="1" x14ac:dyDescent="0.4">
      <c r="B4" s="201" t="s">
        <v>86</v>
      </c>
      <c r="C4" s="231" t="s">
        <v>87</v>
      </c>
      <c r="D4" s="631" t="s">
        <v>82</v>
      </c>
      <c r="E4" s="637"/>
      <c r="F4" s="63" t="s">
        <v>67</v>
      </c>
      <c r="G4" s="64" t="s">
        <v>68</v>
      </c>
      <c r="H4" s="605" t="s">
        <v>69</v>
      </c>
      <c r="I4" s="605" t="s">
        <v>108</v>
      </c>
      <c r="J4" s="66" t="s">
        <v>107</v>
      </c>
      <c r="K4" s="232" t="s">
        <v>132</v>
      </c>
      <c r="L4" s="473"/>
      <c r="O4" s="667" t="s">
        <v>4</v>
      </c>
      <c r="P4" s="655"/>
      <c r="Q4" s="656"/>
      <c r="R4" s="654" t="s">
        <v>57</v>
      </c>
      <c r="S4" s="656"/>
      <c r="T4" s="281" t="s">
        <v>58</v>
      </c>
      <c r="U4" s="281" t="s">
        <v>5</v>
      </c>
      <c r="V4" s="654" t="s">
        <v>6</v>
      </c>
      <c r="W4" s="656"/>
      <c r="X4" s="281" t="s">
        <v>7</v>
      </c>
      <c r="Y4" s="654" t="s">
        <v>8</v>
      </c>
      <c r="Z4" s="656"/>
      <c r="AA4" s="654" t="s">
        <v>15</v>
      </c>
      <c r="AB4" s="655"/>
      <c r="AC4" s="656"/>
      <c r="AD4" s="654" t="s">
        <v>9</v>
      </c>
      <c r="AE4" s="656"/>
      <c r="AF4" s="654" t="s">
        <v>10</v>
      </c>
      <c r="AG4" s="656"/>
      <c r="AH4" s="654" t="s">
        <v>93</v>
      </c>
      <c r="AI4" s="657"/>
      <c r="AJ4" s="655" t="s">
        <v>62</v>
      </c>
      <c r="AK4" s="656"/>
      <c r="AL4" s="654" t="s">
        <v>61</v>
      </c>
      <c r="AM4" s="656"/>
      <c r="AN4" s="178"/>
      <c r="AO4" s="664" t="s">
        <v>102</v>
      </c>
      <c r="AP4" s="665"/>
      <c r="AQ4" s="666"/>
      <c r="AR4" s="192"/>
      <c r="AS4" s="660" t="s">
        <v>97</v>
      </c>
      <c r="AT4" s="661"/>
      <c r="AU4" s="653"/>
      <c r="AV4" s="658" t="s">
        <v>92</v>
      </c>
      <c r="AW4" s="659"/>
      <c r="AX4" s="607" t="s">
        <v>59</v>
      </c>
      <c r="AY4" s="607" t="s">
        <v>60</v>
      </c>
      <c r="AZ4" s="662" t="s">
        <v>62</v>
      </c>
      <c r="BA4" s="663"/>
      <c r="BB4" s="662" t="s">
        <v>61</v>
      </c>
      <c r="BC4" s="663"/>
      <c r="BD4" s="606" t="s">
        <v>103</v>
      </c>
      <c r="BE4" s="473"/>
      <c r="BF4" s="653"/>
      <c r="BG4" s="624"/>
      <c r="BH4" s="647" t="s">
        <v>104</v>
      </c>
      <c r="BI4" s="648"/>
      <c r="BJ4" s="213"/>
    </row>
    <row r="5" spans="2:62" s="4" customFormat="1" ht="23.25" customHeight="1" thickBot="1" x14ac:dyDescent="0.45">
      <c r="B5" s="200" t="s">
        <v>89</v>
      </c>
      <c r="C5" s="467" t="s">
        <v>105</v>
      </c>
      <c r="D5" s="466" t="s">
        <v>88</v>
      </c>
      <c r="E5" s="92" t="s">
        <v>85</v>
      </c>
      <c r="F5" s="293" t="s">
        <v>83</v>
      </c>
      <c r="G5" s="99" t="s">
        <v>83</v>
      </c>
      <c r="H5" s="99" t="s">
        <v>83</v>
      </c>
      <c r="I5" s="99" t="s">
        <v>83</v>
      </c>
      <c r="J5" s="573" t="s">
        <v>83</v>
      </c>
      <c r="K5" s="282" t="s">
        <v>133</v>
      </c>
      <c r="L5" s="474"/>
      <c r="O5" s="182" t="s">
        <v>83</v>
      </c>
      <c r="P5" s="97" t="s">
        <v>84</v>
      </c>
      <c r="Q5" s="92" t="s">
        <v>85</v>
      </c>
      <c r="R5" s="99" t="s">
        <v>83</v>
      </c>
      <c r="S5" s="119" t="s">
        <v>91</v>
      </c>
      <c r="T5" s="98"/>
      <c r="U5" s="98"/>
      <c r="V5" s="99" t="s">
        <v>83</v>
      </c>
      <c r="W5" s="119" t="s">
        <v>91</v>
      </c>
      <c r="X5" s="98"/>
      <c r="Y5" s="99" t="s">
        <v>83</v>
      </c>
      <c r="Z5" s="119" t="s">
        <v>91</v>
      </c>
      <c r="AA5" s="96" t="s">
        <v>83</v>
      </c>
      <c r="AB5" s="97" t="s">
        <v>84</v>
      </c>
      <c r="AC5" s="92" t="s">
        <v>85</v>
      </c>
      <c r="AD5" s="99" t="s">
        <v>83</v>
      </c>
      <c r="AE5" s="119" t="s">
        <v>91</v>
      </c>
      <c r="AF5" s="99" t="s">
        <v>83</v>
      </c>
      <c r="AG5" s="119" t="s">
        <v>91</v>
      </c>
      <c r="AH5" s="99" t="s">
        <v>83</v>
      </c>
      <c r="AI5" s="183" t="s">
        <v>91</v>
      </c>
      <c r="AJ5" s="99" t="s">
        <v>83</v>
      </c>
      <c r="AK5" s="119" t="s">
        <v>91</v>
      </c>
      <c r="AL5" s="99" t="s">
        <v>83</v>
      </c>
      <c r="AM5" s="119" t="s">
        <v>91</v>
      </c>
      <c r="AN5" s="187"/>
      <c r="AO5" s="182" t="s">
        <v>83</v>
      </c>
      <c r="AP5" s="97" t="s">
        <v>84</v>
      </c>
      <c r="AQ5" s="282" t="s">
        <v>85</v>
      </c>
      <c r="AR5" s="193"/>
      <c r="AS5" s="182" t="s">
        <v>83</v>
      </c>
      <c r="AT5" s="97" t="s">
        <v>84</v>
      </c>
      <c r="AU5" s="92"/>
      <c r="AV5" s="293" t="s">
        <v>83</v>
      </c>
      <c r="AW5" s="293" t="s">
        <v>91</v>
      </c>
      <c r="AX5" s="294"/>
      <c r="AY5" s="294"/>
      <c r="AZ5" s="99" t="s">
        <v>83</v>
      </c>
      <c r="BA5" s="119" t="s">
        <v>91</v>
      </c>
      <c r="BB5" s="99" t="s">
        <v>83</v>
      </c>
      <c r="BC5" s="119" t="s">
        <v>91</v>
      </c>
      <c r="BD5" s="197" t="s">
        <v>83</v>
      </c>
      <c r="BE5" s="474"/>
      <c r="BF5" s="198" t="s">
        <v>84</v>
      </c>
      <c r="BG5" s="348" t="s">
        <v>85</v>
      </c>
      <c r="BH5" s="349" t="s">
        <v>83</v>
      </c>
      <c r="BI5" s="220" t="s">
        <v>91</v>
      </c>
      <c r="BJ5" s="214"/>
    </row>
    <row r="6" spans="2:62" ht="24" hidden="1" customHeight="1" x14ac:dyDescent="0.45">
      <c r="B6" s="102" t="s">
        <v>37</v>
      </c>
      <c r="C6" s="575" t="s">
        <v>72</v>
      </c>
      <c r="D6" s="576">
        <f t="shared" ref="D6:D13" si="0">E6/100</f>
        <v>-2.8799999999999997E-3</v>
      </c>
      <c r="E6" s="86">
        <f>-0.288</f>
        <v>-0.28799999999999998</v>
      </c>
      <c r="F6" s="87">
        <v>691.4</v>
      </c>
      <c r="G6" s="87">
        <v>980.6</v>
      </c>
      <c r="H6" s="577">
        <f t="shared" ref="H6:H13" si="1">F6-G6</f>
        <v>-289.20000000000005</v>
      </c>
      <c r="I6" s="577">
        <f>'国内総生産関連指標〔~2024-3-4〕 6-4-2025　'!I7</f>
        <v>-12.600000000000023</v>
      </c>
      <c r="J6" s="578">
        <v>-16.5</v>
      </c>
      <c r="K6" s="574"/>
      <c r="L6" s="475"/>
      <c r="O6" s="247">
        <f t="shared" ref="O6:O13" si="2">Q6*0.001</f>
        <v>293.09159999999997</v>
      </c>
      <c r="P6" s="46">
        <f t="shared" ref="P6:P13" si="3">O6/(1+$D6)</f>
        <v>293.93814184852374</v>
      </c>
      <c r="Q6" s="47">
        <v>293091.59999999998</v>
      </c>
      <c r="R6" s="156">
        <f t="shared" ref="R6:R13" si="4">S6*0.001</f>
        <v>287.2106</v>
      </c>
      <c r="S6" s="47">
        <v>287210.59999999998</v>
      </c>
      <c r="T6" s="47">
        <v>240501</v>
      </c>
      <c r="U6" s="47">
        <v>23895.8</v>
      </c>
      <c r="V6" s="155">
        <f t="shared" ref="V6:V13" si="5">W6*0.001</f>
        <v>87.00930000000001</v>
      </c>
      <c r="W6" s="47">
        <v>87009.3</v>
      </c>
      <c r="X6" s="47">
        <v>511.4</v>
      </c>
      <c r="Y6" s="156">
        <f t="shared" ref="Y6:AD13" si="6">Z6*0.001</f>
        <v>94.481499999999997</v>
      </c>
      <c r="Z6" s="47">
        <v>94481.5</v>
      </c>
      <c r="AA6" s="157">
        <f t="shared" ref="AA6:AA13" si="7">AC6*0.001</f>
        <v>138.88410000000002</v>
      </c>
      <c r="AB6" s="82">
        <f t="shared" ref="AB6:AB13" si="8">AA6/(1+$D6)</f>
        <v>139.28524149550708</v>
      </c>
      <c r="AC6" s="47">
        <v>138884.1</v>
      </c>
      <c r="AD6" s="156">
        <f t="shared" si="6"/>
        <v>27.979099999999999</v>
      </c>
      <c r="AE6" s="47">
        <v>27979.1</v>
      </c>
      <c r="AF6" s="179">
        <f t="shared" ref="AF6:AF13" si="9">AH6*0.001</f>
        <v>7.1161000000000002E-3</v>
      </c>
      <c r="AG6" s="47">
        <v>21.5</v>
      </c>
      <c r="AH6" s="154">
        <f t="shared" ref="AH6:AH13" si="10">AI6*0.001</f>
        <v>7.1161000000000003</v>
      </c>
      <c r="AI6" s="52">
        <v>7116.1</v>
      </c>
      <c r="AJ6" s="180">
        <f t="shared" ref="AJ6:AJ13" si="11">AK6*0.001</f>
        <v>76.745899999999992</v>
      </c>
      <c r="AK6" s="47">
        <v>76745.899999999994</v>
      </c>
      <c r="AL6" s="157">
        <f t="shared" ref="AL6:AL13" si="12">AM6*0.001</f>
        <v>69.6297</v>
      </c>
      <c r="AM6" s="47">
        <v>69629.7</v>
      </c>
      <c r="AN6" s="188"/>
      <c r="AO6" s="184">
        <f t="shared" ref="AO6:AO13" si="13">AQ6*0.001</f>
        <v>534.10619999999994</v>
      </c>
      <c r="AP6" s="46">
        <f t="shared" ref="AP6:AP13" si="14">AO6/(1+D6)</f>
        <v>535.6488687419768</v>
      </c>
      <c r="AQ6" s="52">
        <v>534106.19999999995</v>
      </c>
      <c r="AR6" s="194"/>
      <c r="AS6" s="291">
        <f t="shared" ref="AS6:AS13" si="15">AU6*0.001</f>
        <v>546.98559999999998</v>
      </c>
      <c r="AT6" s="88">
        <f t="shared" ref="AT6:AT13" si="16">AS6/(1+$D6)</f>
        <v>548.56546854942235</v>
      </c>
      <c r="AU6" s="79">
        <v>546985.6</v>
      </c>
      <c r="AV6" s="292">
        <f t="shared" ref="AV6:AV13" si="17">AW6*0.001</f>
        <v>12.8794</v>
      </c>
      <c r="AW6" s="79">
        <v>12879.4</v>
      </c>
      <c r="AX6" s="79">
        <v>17381</v>
      </c>
      <c r="AY6" s="79">
        <v>4501.6000000000004</v>
      </c>
      <c r="AZ6" s="191"/>
      <c r="BA6" s="191"/>
      <c r="BB6" s="191"/>
      <c r="BC6" s="191"/>
      <c r="BD6" s="90"/>
      <c r="BE6" s="475"/>
      <c r="BF6" s="81" t="e">
        <f>#REF!/(1+$D6)</f>
        <v>#REF!</v>
      </c>
      <c r="BG6" s="190">
        <v>122482</v>
      </c>
      <c r="BH6" s="350"/>
      <c r="BI6" s="216">
        <v>533573.4</v>
      </c>
    </row>
    <row r="7" spans="2:62" ht="24" hidden="1" customHeight="1" x14ac:dyDescent="0.45">
      <c r="B7" s="104" t="s">
        <v>38</v>
      </c>
      <c r="C7" s="113" t="s">
        <v>70</v>
      </c>
      <c r="D7" s="164">
        <f t="shared" si="0"/>
        <v>2.5600000000000002E-3</v>
      </c>
      <c r="E7" s="36">
        <f>0.256</f>
        <v>0.25600000000000001</v>
      </c>
      <c r="F7" s="11">
        <v>703.9</v>
      </c>
      <c r="G7" s="11">
        <v>981.2</v>
      </c>
      <c r="H7" s="13">
        <f t="shared" si="1"/>
        <v>-277.30000000000007</v>
      </c>
      <c r="I7" s="13">
        <f t="shared" ref="I7:I13" si="18">H7-H6</f>
        <v>11.899999999999977</v>
      </c>
      <c r="J7" s="233">
        <v>-14.8</v>
      </c>
      <c r="K7" s="574"/>
      <c r="L7" s="475"/>
      <c r="O7" s="248">
        <f t="shared" si="2"/>
        <v>294.63420000000002</v>
      </c>
      <c r="P7" s="17">
        <f t="shared" si="3"/>
        <v>293.8818624321737</v>
      </c>
      <c r="Q7" s="6">
        <v>294634.2</v>
      </c>
      <c r="R7" s="25">
        <f t="shared" si="4"/>
        <v>288.63850000000002</v>
      </c>
      <c r="S7" s="6">
        <v>288638.5</v>
      </c>
      <c r="T7" s="6">
        <v>241150.2</v>
      </c>
      <c r="U7" s="6">
        <v>24221.599999999999</v>
      </c>
      <c r="V7" s="18">
        <f t="shared" si="5"/>
        <v>89.0822</v>
      </c>
      <c r="W7" s="6">
        <v>89082.2</v>
      </c>
      <c r="X7" s="6">
        <v>925.8</v>
      </c>
      <c r="Y7" s="25">
        <f t="shared" si="6"/>
        <v>94.097899999999996</v>
      </c>
      <c r="Z7" s="6">
        <v>94097.9</v>
      </c>
      <c r="AA7" s="30">
        <f t="shared" si="7"/>
        <v>139.84800000000001</v>
      </c>
      <c r="AB7" s="81">
        <f t="shared" si="8"/>
        <v>139.49090328758382</v>
      </c>
      <c r="AC7" s="6">
        <v>139848</v>
      </c>
      <c r="AD7" s="25">
        <f t="shared" si="6"/>
        <v>26.5442</v>
      </c>
      <c r="AE7" s="6">
        <v>26544.2</v>
      </c>
      <c r="AF7" s="179">
        <f t="shared" si="9"/>
        <v>7.7793000000000003E-3</v>
      </c>
      <c r="AG7" s="6">
        <v>-27.2</v>
      </c>
      <c r="AH7" s="13">
        <f t="shared" si="10"/>
        <v>7.7793000000000001</v>
      </c>
      <c r="AI7" s="53">
        <v>7779.3</v>
      </c>
      <c r="AJ7" s="181">
        <f t="shared" si="11"/>
        <v>85.966100000000012</v>
      </c>
      <c r="AK7" s="6">
        <v>85966.1</v>
      </c>
      <c r="AL7" s="30">
        <f t="shared" si="12"/>
        <v>78.186800000000005</v>
      </c>
      <c r="AM7" s="6">
        <v>78186.8</v>
      </c>
      <c r="AN7" s="190"/>
      <c r="AO7" s="185">
        <f t="shared" si="13"/>
        <v>537.25790000000006</v>
      </c>
      <c r="AP7" s="17">
        <f t="shared" si="14"/>
        <v>535.88603175869787</v>
      </c>
      <c r="AQ7" s="53">
        <v>537257.9</v>
      </c>
      <c r="AR7" s="194"/>
      <c r="AS7" s="248">
        <f t="shared" si="15"/>
        <v>552.34330000000011</v>
      </c>
      <c r="AT7" s="81">
        <f t="shared" si="16"/>
        <v>550.9329117459306</v>
      </c>
      <c r="AU7" s="6">
        <v>552343.30000000005</v>
      </c>
      <c r="AV7" s="30">
        <f t="shared" si="17"/>
        <v>15.0854</v>
      </c>
      <c r="AW7" s="6">
        <v>15085.4</v>
      </c>
      <c r="AX7" s="6">
        <v>21075.7</v>
      </c>
      <c r="AY7" s="6">
        <v>5990.3</v>
      </c>
      <c r="AZ7" s="190"/>
      <c r="BA7" s="190"/>
      <c r="BB7" s="190"/>
      <c r="BC7" s="190"/>
      <c r="BD7" s="53"/>
      <c r="BE7" s="475"/>
      <c r="BF7" s="81" t="e">
        <f>#REF!/(1+$D7)</f>
        <v>#REF!</v>
      </c>
      <c r="BG7" s="190">
        <v>120614.8</v>
      </c>
      <c r="BH7" s="350"/>
      <c r="BI7" s="216">
        <v>536359.4</v>
      </c>
    </row>
    <row r="8" spans="2:62" ht="24" hidden="1" customHeight="1" x14ac:dyDescent="0.45">
      <c r="B8" s="104" t="s">
        <v>39</v>
      </c>
      <c r="C8" s="113" t="s">
        <v>73</v>
      </c>
      <c r="D8" s="164">
        <f t="shared" si="0"/>
        <v>4.6000000000000001E-4</v>
      </c>
      <c r="E8" s="36">
        <f>0.046</f>
        <v>4.5999999999999999E-2</v>
      </c>
      <c r="F8" s="11">
        <v>694.9</v>
      </c>
      <c r="G8" s="11">
        <v>977.8</v>
      </c>
      <c r="H8" s="13">
        <f t="shared" si="1"/>
        <v>-282.89999999999998</v>
      </c>
      <c r="I8" s="13">
        <f t="shared" si="18"/>
        <v>-5.5999999999999091</v>
      </c>
      <c r="J8" s="233">
        <v>-11.9</v>
      </c>
      <c r="K8" s="574"/>
      <c r="L8" s="475"/>
      <c r="O8" s="248">
        <f t="shared" si="2"/>
        <v>296.4323</v>
      </c>
      <c r="P8" s="17">
        <f t="shared" si="3"/>
        <v>296.29600383823441</v>
      </c>
      <c r="Q8" s="6">
        <v>296432.3</v>
      </c>
      <c r="R8" s="25">
        <f t="shared" si="4"/>
        <v>290.55410000000001</v>
      </c>
      <c r="S8" s="6">
        <v>290554.09999999998</v>
      </c>
      <c r="T8" s="6">
        <v>242268.4</v>
      </c>
      <c r="U8" s="6">
        <v>21392.1</v>
      </c>
      <c r="V8" s="18">
        <f t="shared" si="5"/>
        <v>88.517899999999997</v>
      </c>
      <c r="W8" s="6">
        <v>88517.9</v>
      </c>
      <c r="X8" s="6">
        <v>1813.5</v>
      </c>
      <c r="Y8" s="25">
        <f t="shared" si="6"/>
        <v>95.581800000000001</v>
      </c>
      <c r="Z8" s="6">
        <v>95581.8</v>
      </c>
      <c r="AA8" s="30">
        <f t="shared" si="7"/>
        <v>135.72170000000003</v>
      </c>
      <c r="AB8" s="81">
        <f t="shared" si="8"/>
        <v>135.65929672350723</v>
      </c>
      <c r="AC8" s="6">
        <v>135721.70000000001</v>
      </c>
      <c r="AD8" s="25">
        <f t="shared" si="6"/>
        <v>25.811599999999999</v>
      </c>
      <c r="AE8" s="6">
        <v>25811.599999999999</v>
      </c>
      <c r="AF8" s="179">
        <f t="shared" si="9"/>
        <v>8.8333000000000005E-3</v>
      </c>
      <c r="AG8" s="6">
        <v>103</v>
      </c>
      <c r="AH8" s="13">
        <f t="shared" si="10"/>
        <v>8.8332999999999995</v>
      </c>
      <c r="AI8" s="53">
        <v>8833.2999999999993</v>
      </c>
      <c r="AJ8" s="181">
        <f t="shared" si="11"/>
        <v>94.602000000000004</v>
      </c>
      <c r="AK8" s="6">
        <v>94602</v>
      </c>
      <c r="AL8" s="30">
        <f t="shared" si="12"/>
        <v>85.768799999999999</v>
      </c>
      <c r="AM8" s="6">
        <v>85768.8</v>
      </c>
      <c r="AN8" s="190"/>
      <c r="AO8" s="185">
        <f t="shared" si="13"/>
        <v>538.4855</v>
      </c>
      <c r="AP8" s="17">
        <f t="shared" si="14"/>
        <v>538.23791056114192</v>
      </c>
      <c r="AQ8" s="53">
        <v>538485.5</v>
      </c>
      <c r="AR8" s="194"/>
      <c r="AS8" s="248">
        <f t="shared" si="15"/>
        <v>555.05909999999994</v>
      </c>
      <c r="AT8" s="81">
        <f t="shared" si="16"/>
        <v>554.80389021050314</v>
      </c>
      <c r="AU8" s="6">
        <v>555059.1</v>
      </c>
      <c r="AV8" s="30">
        <f t="shared" si="17"/>
        <v>16.573599999999999</v>
      </c>
      <c r="AW8" s="6">
        <v>16573.599999999999</v>
      </c>
      <c r="AX8" s="6">
        <v>23391.200000000001</v>
      </c>
      <c r="AY8" s="6">
        <v>6817.6</v>
      </c>
      <c r="AZ8" s="190"/>
      <c r="BA8" s="190"/>
      <c r="BB8" s="190"/>
      <c r="BC8" s="190"/>
      <c r="BD8" s="53"/>
      <c r="BE8" s="475"/>
      <c r="BF8" s="81" t="e">
        <f>#REF!/(1+$D8)</f>
        <v>#REF!</v>
      </c>
      <c r="BG8" s="190">
        <v>121496.4</v>
      </c>
      <c r="BH8" s="350"/>
      <c r="BI8" s="216">
        <v>536569</v>
      </c>
    </row>
    <row r="9" spans="2:62" ht="24" hidden="1" customHeight="1" x14ac:dyDescent="0.45">
      <c r="B9" s="105" t="s">
        <v>40</v>
      </c>
      <c r="C9" s="158" t="s">
        <v>74</v>
      </c>
      <c r="D9" s="165">
        <f t="shared" si="0"/>
        <v>1.3819999999999999E-2</v>
      </c>
      <c r="E9" s="54">
        <v>1.3819999999999999</v>
      </c>
      <c r="F9" s="55">
        <v>664.8</v>
      </c>
      <c r="G9" s="55">
        <v>982.2</v>
      </c>
      <c r="H9" s="159">
        <f t="shared" si="1"/>
        <v>-317.40000000000009</v>
      </c>
      <c r="I9" s="159">
        <f t="shared" si="18"/>
        <v>-34.500000000000114</v>
      </c>
      <c r="J9" s="234">
        <v>-25.8</v>
      </c>
      <c r="K9" s="574"/>
      <c r="L9" s="475"/>
      <c r="O9" s="251">
        <f t="shared" si="2"/>
        <v>290.69570000000004</v>
      </c>
      <c r="P9" s="124">
        <f t="shared" si="3"/>
        <v>286.73304925923742</v>
      </c>
      <c r="Q9" s="125">
        <v>290695.7</v>
      </c>
      <c r="R9" s="252">
        <f t="shared" si="4"/>
        <v>284.91559999999998</v>
      </c>
      <c r="S9" s="125">
        <v>284915.59999999998</v>
      </c>
      <c r="T9" s="125">
        <v>235943.5</v>
      </c>
      <c r="U9" s="125">
        <v>21332.5</v>
      </c>
      <c r="V9" s="253">
        <f t="shared" si="5"/>
        <v>83.4953</v>
      </c>
      <c r="W9" s="125">
        <v>83495.3</v>
      </c>
      <c r="X9" s="125">
        <v>1487.6</v>
      </c>
      <c r="Y9" s="252">
        <f t="shared" si="6"/>
        <v>94.893300000000011</v>
      </c>
      <c r="Z9" s="125">
        <v>94893.3</v>
      </c>
      <c r="AA9" s="224">
        <f t="shared" si="7"/>
        <v>130.06730000000002</v>
      </c>
      <c r="AB9" s="129">
        <f t="shared" si="8"/>
        <v>128.29427314513427</v>
      </c>
      <c r="AC9" s="125">
        <v>130067.3</v>
      </c>
      <c r="AD9" s="252">
        <f t="shared" si="6"/>
        <v>25.2395</v>
      </c>
      <c r="AE9" s="125">
        <v>25239.5</v>
      </c>
      <c r="AF9" s="179">
        <f t="shared" si="9"/>
        <v>-9.4710000000000009E-4</v>
      </c>
      <c r="AG9" s="125">
        <v>-22</v>
      </c>
      <c r="AH9" s="254">
        <f t="shared" si="10"/>
        <v>-0.94710000000000005</v>
      </c>
      <c r="AI9" s="131">
        <v>-947.1</v>
      </c>
      <c r="AJ9" s="255">
        <f t="shared" si="11"/>
        <v>80.651200000000003</v>
      </c>
      <c r="AK9" s="125">
        <v>80651.199999999997</v>
      </c>
      <c r="AL9" s="224">
        <f t="shared" si="12"/>
        <v>81.598300000000009</v>
      </c>
      <c r="AM9" s="125">
        <v>81598.3</v>
      </c>
      <c r="AN9" s="189"/>
      <c r="AO9" s="256">
        <f t="shared" si="13"/>
        <v>516.17489999999998</v>
      </c>
      <c r="AP9" s="80">
        <f t="shared" si="14"/>
        <v>509.13860448600343</v>
      </c>
      <c r="AQ9" s="62">
        <v>516174.9</v>
      </c>
      <c r="AR9" s="194"/>
      <c r="AS9" s="251">
        <f t="shared" si="15"/>
        <v>528.85649999999998</v>
      </c>
      <c r="AT9" s="129">
        <f t="shared" si="16"/>
        <v>521.64733384624492</v>
      </c>
      <c r="AU9" s="125">
        <v>528856.5</v>
      </c>
      <c r="AV9" s="224">
        <f t="shared" si="17"/>
        <v>12.681600000000001</v>
      </c>
      <c r="AW9" s="125">
        <v>12681.6</v>
      </c>
      <c r="AX9" s="125">
        <v>18111.599999999999</v>
      </c>
      <c r="AY9" s="125">
        <v>5430</v>
      </c>
      <c r="AZ9" s="189"/>
      <c r="BA9" s="189"/>
      <c r="BB9" s="189"/>
      <c r="BC9" s="189"/>
      <c r="BD9" s="131"/>
      <c r="BE9" s="475"/>
      <c r="BF9" s="129" t="e">
        <f>#REF!/(1+$D9)</f>
        <v>#REF!</v>
      </c>
      <c r="BG9" s="189">
        <v>120110.8</v>
      </c>
      <c r="BH9" s="351"/>
      <c r="BI9" s="216">
        <v>514709.3</v>
      </c>
    </row>
    <row r="10" spans="2:62" ht="24" customHeight="1" x14ac:dyDescent="0.4">
      <c r="B10" s="201" t="s">
        <v>41</v>
      </c>
      <c r="C10" s="396" t="s">
        <v>75</v>
      </c>
      <c r="D10" s="237">
        <f t="shared" si="0"/>
        <v>-1.3309999999999999E-2</v>
      </c>
      <c r="E10" s="42">
        <v>-1.331</v>
      </c>
      <c r="F10" s="44">
        <v>647</v>
      </c>
      <c r="G10" s="44">
        <v>1019</v>
      </c>
      <c r="H10" s="241">
        <f t="shared" si="1"/>
        <v>-372</v>
      </c>
      <c r="I10" s="174">
        <f t="shared" si="18"/>
        <v>-54.599999999999909</v>
      </c>
      <c r="J10" s="618">
        <v>-48.6</v>
      </c>
      <c r="K10" s="560">
        <f>'国内総生産関連指標〔~2024-3-4〕 6-4-2025　'!U11</f>
        <v>48</v>
      </c>
      <c r="L10" s="475"/>
      <c r="O10" s="610">
        <f t="shared" si="2"/>
        <v>285.77959999999996</v>
      </c>
      <c r="P10" s="259">
        <f t="shared" si="3"/>
        <v>289.6346370187191</v>
      </c>
      <c r="Q10" s="260">
        <v>285779.59999999998</v>
      </c>
      <c r="R10" s="261">
        <f t="shared" si="4"/>
        <v>279.94229999999999</v>
      </c>
      <c r="S10" s="260">
        <v>279942.3</v>
      </c>
      <c r="T10" s="260">
        <v>230760.8</v>
      </c>
      <c r="U10" s="260">
        <v>16501.2</v>
      </c>
      <c r="V10" s="262">
        <f t="shared" si="5"/>
        <v>71.813199999999995</v>
      </c>
      <c r="W10" s="260">
        <v>71813.2</v>
      </c>
      <c r="X10" s="260">
        <v>-4580.8999999999996</v>
      </c>
      <c r="Y10" s="367">
        <f t="shared" si="6"/>
        <v>96.07589999999999</v>
      </c>
      <c r="Z10" s="260">
        <v>96075.9</v>
      </c>
      <c r="AA10" s="174">
        <f t="shared" si="7"/>
        <v>115.03700000000001</v>
      </c>
      <c r="AB10" s="226">
        <f t="shared" si="8"/>
        <v>116.58879688656013</v>
      </c>
      <c r="AC10" s="260">
        <v>115037</v>
      </c>
      <c r="AD10" s="261">
        <f t="shared" si="6"/>
        <v>26.7225</v>
      </c>
      <c r="AE10" s="260">
        <v>26722.5</v>
      </c>
      <c r="AF10" s="433">
        <f t="shared" si="9"/>
        <v>4.999E-3</v>
      </c>
      <c r="AG10" s="295">
        <v>53.7</v>
      </c>
      <c r="AH10" s="296">
        <f t="shared" si="10"/>
        <v>4.9989999999999997</v>
      </c>
      <c r="AI10" s="297">
        <v>4999</v>
      </c>
      <c r="AJ10" s="298">
        <f t="shared" si="11"/>
        <v>66.348800000000011</v>
      </c>
      <c r="AK10" s="299">
        <v>66348.800000000003</v>
      </c>
      <c r="AL10" s="207">
        <f t="shared" si="12"/>
        <v>61.349800000000002</v>
      </c>
      <c r="AM10" s="299">
        <v>61349.8</v>
      </c>
      <c r="AN10" s="300"/>
      <c r="AO10" s="615">
        <f t="shared" si="13"/>
        <v>497.36420000000004</v>
      </c>
      <c r="AP10" s="195">
        <f t="shared" si="14"/>
        <v>504.0734171827018</v>
      </c>
      <c r="AQ10" s="52">
        <v>497364.2</v>
      </c>
      <c r="AR10" s="194"/>
      <c r="AS10" s="610">
        <f t="shared" si="15"/>
        <v>510.16820000000001</v>
      </c>
      <c r="AT10" s="296">
        <f t="shared" si="16"/>
        <v>517.05013732783345</v>
      </c>
      <c r="AU10" s="295">
        <v>510168.2</v>
      </c>
      <c r="AV10" s="207">
        <f t="shared" si="17"/>
        <v>12.804</v>
      </c>
      <c r="AW10" s="299">
        <v>12804</v>
      </c>
      <c r="AX10" s="299">
        <v>16629.400000000001</v>
      </c>
      <c r="AY10" s="299">
        <v>3825.4</v>
      </c>
      <c r="AZ10" s="139">
        <f t="shared" ref="AZ10:AZ13" si="19">BA10*0.001</f>
        <v>66.348800000000011</v>
      </c>
      <c r="BA10" s="263">
        <v>66348.800000000003</v>
      </c>
      <c r="BB10" s="139">
        <f t="shared" ref="BB10:BB13" si="20">BC10*0.001</f>
        <v>61.349800000000002</v>
      </c>
      <c r="BC10" s="263">
        <v>61349.8</v>
      </c>
      <c r="BD10" s="455">
        <f>AS10-AV10</f>
        <v>497.36420000000004</v>
      </c>
      <c r="BE10" s="475"/>
      <c r="BF10" s="296" t="e">
        <f>#REF!/(1+$D10)</f>
        <v>#REF!</v>
      </c>
      <c r="BG10" s="300">
        <v>122852.2</v>
      </c>
      <c r="BH10" s="619">
        <f t="shared" ref="BH10" si="21">BI10*0.001</f>
        <v>501.89140000000003</v>
      </c>
      <c r="BI10" s="222">
        <v>501891.4</v>
      </c>
    </row>
    <row r="11" spans="2:62" ht="24" customHeight="1" x14ac:dyDescent="0.4">
      <c r="B11" s="202" t="s">
        <v>42</v>
      </c>
      <c r="C11" s="397" t="s">
        <v>76</v>
      </c>
      <c r="D11" s="238">
        <f t="shared" si="0"/>
        <v>-7.4199999999999995E-3</v>
      </c>
      <c r="E11" s="36">
        <v>-0.74199999999999999</v>
      </c>
      <c r="F11" s="11">
        <v>625.1</v>
      </c>
      <c r="G11" s="11">
        <v>1042.9000000000001</v>
      </c>
      <c r="H11" s="242">
        <f t="shared" si="1"/>
        <v>-417.80000000000007</v>
      </c>
      <c r="I11" s="85">
        <f t="shared" si="18"/>
        <v>-45.800000000000068</v>
      </c>
      <c r="J11" s="519">
        <v>-41.7</v>
      </c>
      <c r="K11" s="560">
        <f>'国内総生産関連指標〔~2024-3-4〕 6-4-2025　'!U12</f>
        <v>42.399999999999977</v>
      </c>
      <c r="L11" s="475"/>
      <c r="O11" s="611">
        <f t="shared" si="2"/>
        <v>286.11020000000002</v>
      </c>
      <c r="P11" s="265">
        <f t="shared" si="3"/>
        <v>288.24900763666409</v>
      </c>
      <c r="Q11" s="266">
        <v>286110.2</v>
      </c>
      <c r="R11" s="267">
        <f t="shared" si="4"/>
        <v>280.12380000000002</v>
      </c>
      <c r="S11" s="266">
        <v>280123.8</v>
      </c>
      <c r="T11" s="266">
        <v>230794.1</v>
      </c>
      <c r="U11" s="266">
        <v>17239.7</v>
      </c>
      <c r="V11" s="268">
        <f t="shared" si="5"/>
        <v>72.5398</v>
      </c>
      <c r="W11" s="266">
        <v>72539.8</v>
      </c>
      <c r="X11" s="266">
        <v>1105.8</v>
      </c>
      <c r="Y11" s="368">
        <f t="shared" si="6"/>
        <v>97.753900000000002</v>
      </c>
      <c r="Z11" s="266">
        <v>97753.9</v>
      </c>
      <c r="AA11" s="85">
        <f t="shared" si="7"/>
        <v>114.5813</v>
      </c>
      <c r="AB11" s="227">
        <f t="shared" si="8"/>
        <v>115.43784883838079</v>
      </c>
      <c r="AC11" s="266">
        <v>114581.3</v>
      </c>
      <c r="AD11" s="267">
        <f t="shared" si="6"/>
        <v>24.8018</v>
      </c>
      <c r="AE11" s="266">
        <v>24801.8</v>
      </c>
      <c r="AF11" s="434">
        <f t="shared" si="9"/>
        <v>5.3805000000000007E-3</v>
      </c>
      <c r="AG11" s="284">
        <v>-58</v>
      </c>
      <c r="AH11" s="430">
        <f t="shared" si="10"/>
        <v>5.3805000000000005</v>
      </c>
      <c r="AI11" s="302">
        <v>5380.5</v>
      </c>
      <c r="AJ11" s="303">
        <f t="shared" si="11"/>
        <v>76.081600000000009</v>
      </c>
      <c r="AK11" s="285">
        <v>76081.600000000006</v>
      </c>
      <c r="AL11" s="208">
        <f t="shared" si="12"/>
        <v>70.701100000000011</v>
      </c>
      <c r="AM11" s="285">
        <v>70701.100000000006</v>
      </c>
      <c r="AN11" s="304"/>
      <c r="AO11" s="616">
        <f t="shared" si="13"/>
        <v>504.87370000000004</v>
      </c>
      <c r="AP11" s="249">
        <f t="shared" si="14"/>
        <v>508.64786717443434</v>
      </c>
      <c r="AQ11" s="53">
        <v>504873.7</v>
      </c>
      <c r="AR11" s="194"/>
      <c r="AS11" s="611">
        <f t="shared" si="15"/>
        <v>518.66129999999998</v>
      </c>
      <c r="AT11" s="283">
        <f t="shared" si="16"/>
        <v>522.53853593664996</v>
      </c>
      <c r="AU11" s="284">
        <v>518661.3</v>
      </c>
      <c r="AV11" s="208">
        <f t="shared" si="17"/>
        <v>13.7875</v>
      </c>
      <c r="AW11" s="285">
        <v>13787.5</v>
      </c>
      <c r="AX11" s="285">
        <v>18014.7</v>
      </c>
      <c r="AY11" s="285">
        <v>4227.2</v>
      </c>
      <c r="AZ11" s="14">
        <f t="shared" si="19"/>
        <v>76.081600000000009</v>
      </c>
      <c r="BA11" s="269">
        <v>76081.600000000006</v>
      </c>
      <c r="BB11" s="14">
        <f t="shared" si="20"/>
        <v>70.701100000000011</v>
      </c>
      <c r="BC11" s="269">
        <v>70701.100000000006</v>
      </c>
      <c r="BD11" s="456">
        <f t="shared" ref="BD11:BD13" si="22">AS11-AV11</f>
        <v>504.87379999999996</v>
      </c>
      <c r="BE11" s="475"/>
      <c r="BF11" s="283" t="e">
        <f>#REF!/(1+$D11)</f>
        <v>#REF!</v>
      </c>
      <c r="BG11" s="304">
        <v>122497.7</v>
      </c>
      <c r="BH11" s="620">
        <f>BI11*0.001</f>
        <v>503.82590000000005</v>
      </c>
      <c r="BI11" s="222">
        <v>503825.9</v>
      </c>
    </row>
    <row r="12" spans="2:62" ht="24" customHeight="1" x14ac:dyDescent="0.4">
      <c r="B12" s="202" t="s">
        <v>43</v>
      </c>
      <c r="C12" s="397" t="s">
        <v>77</v>
      </c>
      <c r="D12" s="238">
        <f t="shared" si="0"/>
        <v>-2.7700000000000003E-3</v>
      </c>
      <c r="E12" s="36">
        <v>-0.27700000000000002</v>
      </c>
      <c r="F12" s="11">
        <v>628.9</v>
      </c>
      <c r="G12" s="11">
        <v>1088.2</v>
      </c>
      <c r="H12" s="242">
        <f t="shared" si="1"/>
        <v>-459.30000000000007</v>
      </c>
      <c r="I12" s="85">
        <f t="shared" si="18"/>
        <v>-41.5</v>
      </c>
      <c r="J12" s="519">
        <v>-43.4</v>
      </c>
      <c r="K12" s="560">
        <f>'国内総生産関連指標〔~2024-3-4〕 6-4-2025　'!U13</f>
        <v>33.5</v>
      </c>
      <c r="L12" s="475"/>
      <c r="O12" s="611">
        <f t="shared" si="2"/>
        <v>286.94580000000002</v>
      </c>
      <c r="P12" s="265">
        <f t="shared" si="3"/>
        <v>287.74284768809605</v>
      </c>
      <c r="Q12" s="266">
        <v>286945.8</v>
      </c>
      <c r="R12" s="267">
        <f t="shared" si="4"/>
        <v>280.404</v>
      </c>
      <c r="S12" s="266">
        <v>280404</v>
      </c>
      <c r="T12" s="266">
        <v>231119.6</v>
      </c>
      <c r="U12" s="266">
        <v>17986.7</v>
      </c>
      <c r="V12" s="268">
        <f t="shared" si="5"/>
        <v>74.920100000000005</v>
      </c>
      <c r="W12" s="266">
        <v>74920.100000000006</v>
      </c>
      <c r="X12" s="266">
        <v>1600.5</v>
      </c>
      <c r="Y12" s="368">
        <f t="shared" si="6"/>
        <v>99.4358</v>
      </c>
      <c r="Z12" s="266">
        <v>99435.8</v>
      </c>
      <c r="AA12" s="85">
        <f t="shared" si="7"/>
        <v>117.2015</v>
      </c>
      <c r="AB12" s="227">
        <f t="shared" si="8"/>
        <v>117.52704992830139</v>
      </c>
      <c r="AC12" s="266">
        <v>117201.5</v>
      </c>
      <c r="AD12" s="267">
        <f t="shared" si="6"/>
        <v>24.294700000000002</v>
      </c>
      <c r="AE12" s="266">
        <v>24294.7</v>
      </c>
      <c r="AF12" s="434">
        <f t="shared" si="9"/>
        <v>-5.1693999999999993E-3</v>
      </c>
      <c r="AG12" s="284">
        <v>32</v>
      </c>
      <c r="AH12" s="430">
        <f t="shared" si="10"/>
        <v>-5.1693999999999996</v>
      </c>
      <c r="AI12" s="302">
        <v>-5169.3999999999996</v>
      </c>
      <c r="AJ12" s="303">
        <f t="shared" si="11"/>
        <v>73.252300000000005</v>
      </c>
      <c r="AK12" s="285">
        <v>73252.3</v>
      </c>
      <c r="AL12" s="208">
        <f t="shared" si="12"/>
        <v>78.421700000000001</v>
      </c>
      <c r="AM12" s="285">
        <v>78421.7</v>
      </c>
      <c r="AN12" s="304"/>
      <c r="AO12" s="616">
        <f t="shared" si="13"/>
        <v>500.0462</v>
      </c>
      <c r="AP12" s="249">
        <f t="shared" si="14"/>
        <v>501.4351754359576</v>
      </c>
      <c r="AQ12" s="53">
        <v>500046.2</v>
      </c>
      <c r="AR12" s="194"/>
      <c r="AS12" s="611">
        <f t="shared" si="15"/>
        <v>514.1943</v>
      </c>
      <c r="AT12" s="283">
        <f t="shared" si="16"/>
        <v>515.62257453145219</v>
      </c>
      <c r="AU12" s="284">
        <v>514194.3</v>
      </c>
      <c r="AV12" s="208">
        <f t="shared" si="17"/>
        <v>14.148100000000001</v>
      </c>
      <c r="AW12" s="285">
        <v>14148.1</v>
      </c>
      <c r="AX12" s="285">
        <v>18238.8</v>
      </c>
      <c r="AY12" s="285">
        <v>4090.7</v>
      </c>
      <c r="AZ12" s="14">
        <f t="shared" si="19"/>
        <v>73.252300000000005</v>
      </c>
      <c r="BA12" s="269">
        <v>73252.3</v>
      </c>
      <c r="BB12" s="14">
        <f t="shared" si="20"/>
        <v>78.421700000000001</v>
      </c>
      <c r="BC12" s="269">
        <v>78421.7</v>
      </c>
      <c r="BD12" s="456">
        <f t="shared" si="22"/>
        <v>500.0462</v>
      </c>
      <c r="BE12" s="475"/>
      <c r="BF12" s="283" t="e">
        <f>#REF!/(1+$D12)</f>
        <v>#REF!</v>
      </c>
      <c r="BG12" s="304">
        <v>123762.5</v>
      </c>
      <c r="BH12" s="620">
        <f t="shared" ref="BH12:BH13" si="23">BI12*0.001</f>
        <v>498.41379999999998</v>
      </c>
      <c r="BI12" s="222">
        <v>498413.8</v>
      </c>
    </row>
    <row r="13" spans="2:62" ht="24" customHeight="1" thickBot="1" x14ac:dyDescent="0.45">
      <c r="B13" s="203" t="s">
        <v>44</v>
      </c>
      <c r="C13" s="608" t="s">
        <v>78</v>
      </c>
      <c r="D13" s="609">
        <f t="shared" si="0"/>
        <v>-4.8999999999999998E-4</v>
      </c>
      <c r="E13" s="54">
        <v>-4.9000000000000002E-2</v>
      </c>
      <c r="F13" s="55">
        <v>640.20000000000005</v>
      </c>
      <c r="G13" s="55">
        <v>1117.2</v>
      </c>
      <c r="H13" s="243">
        <f t="shared" si="1"/>
        <v>-477</v>
      </c>
      <c r="I13" s="613">
        <f t="shared" si="18"/>
        <v>-17.699999999999932</v>
      </c>
      <c r="J13" s="520">
        <v>-39.5</v>
      </c>
      <c r="K13" s="567">
        <f>'国内総生産関連指標〔~2024-3-4〕 6-4-2025　'!U14</f>
        <v>35.200000000000045</v>
      </c>
      <c r="L13" s="475"/>
      <c r="O13" s="612">
        <f t="shared" si="2"/>
        <v>289.47710000000001</v>
      </c>
      <c r="P13" s="271">
        <f t="shared" si="3"/>
        <v>289.61901331652513</v>
      </c>
      <c r="Q13" s="272">
        <v>289477.09999999998</v>
      </c>
      <c r="R13" s="273">
        <f t="shared" si="4"/>
        <v>282.59640000000002</v>
      </c>
      <c r="S13" s="272">
        <v>282596.40000000002</v>
      </c>
      <c r="T13" s="272">
        <v>233136.9</v>
      </c>
      <c r="U13" s="272">
        <v>18680.7</v>
      </c>
      <c r="V13" s="274">
        <f t="shared" si="5"/>
        <v>75.794800000000009</v>
      </c>
      <c r="W13" s="272">
        <v>75794.8</v>
      </c>
      <c r="X13" s="272">
        <v>307.2</v>
      </c>
      <c r="Y13" s="369">
        <f t="shared" si="6"/>
        <v>99.963200000000001</v>
      </c>
      <c r="Z13" s="272">
        <v>99963.199999999997</v>
      </c>
      <c r="AA13" s="614">
        <f t="shared" si="7"/>
        <v>118.98880000000001</v>
      </c>
      <c r="AB13" s="228">
        <f t="shared" si="8"/>
        <v>119.04713309521667</v>
      </c>
      <c r="AC13" s="272">
        <v>118988.8</v>
      </c>
      <c r="AD13" s="273">
        <f t="shared" si="6"/>
        <v>24.513200000000001</v>
      </c>
      <c r="AE13" s="272">
        <v>24513.200000000001</v>
      </c>
      <c r="AF13" s="435">
        <f t="shared" si="9"/>
        <v>-9.3357000000000006E-3</v>
      </c>
      <c r="AG13" s="289">
        <v>20</v>
      </c>
      <c r="AH13" s="246">
        <f t="shared" si="10"/>
        <v>-9.335700000000001</v>
      </c>
      <c r="AI13" s="306">
        <v>-9335.7000000000007</v>
      </c>
      <c r="AJ13" s="307">
        <f t="shared" si="11"/>
        <v>72.69080000000001</v>
      </c>
      <c r="AK13" s="290">
        <v>72690.8</v>
      </c>
      <c r="AL13" s="209">
        <f t="shared" si="12"/>
        <v>82.026499999999999</v>
      </c>
      <c r="AM13" s="290">
        <v>82026.5</v>
      </c>
      <c r="AN13" s="308"/>
      <c r="AO13" s="617">
        <f t="shared" si="13"/>
        <v>499.42059999999998</v>
      </c>
      <c r="AP13" s="250">
        <f t="shared" si="14"/>
        <v>499.66543606367117</v>
      </c>
      <c r="AQ13" s="62">
        <v>499420.6</v>
      </c>
      <c r="AR13" s="194"/>
      <c r="AS13" s="612">
        <f t="shared" si="15"/>
        <v>513.70990000000006</v>
      </c>
      <c r="AT13" s="288">
        <f t="shared" si="16"/>
        <v>513.96174125321409</v>
      </c>
      <c r="AU13" s="289">
        <v>513709.9</v>
      </c>
      <c r="AV13" s="209">
        <f t="shared" si="17"/>
        <v>14.289200000000001</v>
      </c>
      <c r="AW13" s="290">
        <v>14289.2</v>
      </c>
      <c r="AX13" s="290">
        <v>18863.099999999999</v>
      </c>
      <c r="AY13" s="290">
        <v>4573.8999999999996</v>
      </c>
      <c r="AZ13" s="144">
        <f t="shared" si="19"/>
        <v>72.69080000000001</v>
      </c>
      <c r="BA13" s="275">
        <v>72690.8</v>
      </c>
      <c r="BB13" s="144">
        <f t="shared" si="20"/>
        <v>82.026499999999999</v>
      </c>
      <c r="BC13" s="275">
        <v>82026.5</v>
      </c>
      <c r="BD13" s="457">
        <f t="shared" si="22"/>
        <v>499.42070000000007</v>
      </c>
      <c r="BE13" s="475"/>
      <c r="BF13" s="288" t="e">
        <f>#REF!/(1+$D13)</f>
        <v>#REF!</v>
      </c>
      <c r="BG13" s="308">
        <v>124496.4</v>
      </c>
      <c r="BH13" s="621">
        <f t="shared" si="23"/>
        <v>499.09340000000003</v>
      </c>
      <c r="BI13" s="222">
        <v>499093.4</v>
      </c>
    </row>
    <row r="14" spans="2:62" ht="24" customHeight="1" x14ac:dyDescent="0.4">
      <c r="B14" s="649" t="s">
        <v>135</v>
      </c>
      <c r="C14" s="650"/>
      <c r="D14" s="650"/>
      <c r="E14" s="650"/>
      <c r="F14" s="650"/>
      <c r="G14" s="650"/>
      <c r="H14" s="650"/>
      <c r="I14" s="650"/>
      <c r="J14" s="650"/>
      <c r="K14" s="650"/>
      <c r="L14" s="650"/>
      <c r="M14" s="650"/>
      <c r="N14" s="650"/>
      <c r="O14" s="650"/>
      <c r="P14" s="650"/>
      <c r="Q14" s="650"/>
      <c r="R14" s="650"/>
      <c r="S14" s="650"/>
      <c r="T14" s="650"/>
      <c r="U14" s="650"/>
      <c r="V14" s="650"/>
      <c r="W14" s="650"/>
      <c r="X14" s="650"/>
      <c r="Y14" s="650"/>
      <c r="Z14" s="650"/>
      <c r="AA14" s="650"/>
      <c r="AB14" s="650"/>
      <c r="AC14" s="650"/>
      <c r="AD14" s="650"/>
      <c r="AE14" s="650"/>
      <c r="AF14" s="650"/>
      <c r="AG14" s="650"/>
      <c r="AH14" s="650"/>
      <c r="AI14" s="650"/>
      <c r="AJ14" s="650"/>
      <c r="AK14" s="650"/>
      <c r="AL14" s="650"/>
      <c r="AM14" s="650"/>
      <c r="AN14" s="650"/>
      <c r="AO14" s="650"/>
      <c r="AP14" s="650"/>
      <c r="AQ14" s="650"/>
      <c r="AR14" s="650"/>
      <c r="AS14" s="650"/>
      <c r="AT14" s="650"/>
      <c r="AU14" s="650"/>
      <c r="AV14" s="650"/>
      <c r="AW14" s="650"/>
      <c r="AX14" s="650"/>
      <c r="AY14" s="650"/>
      <c r="AZ14" s="650"/>
      <c r="BA14" s="650"/>
      <c r="BB14" s="650"/>
      <c r="BC14" s="650"/>
      <c r="BD14" s="650"/>
      <c r="BE14" s="650"/>
      <c r="BF14" s="650"/>
      <c r="BG14" s="650"/>
      <c r="BH14" s="650"/>
    </row>
    <row r="15" spans="2:62" ht="22.5" customHeight="1" x14ac:dyDescent="0.4">
      <c r="B15" s="643" t="s">
        <v>137</v>
      </c>
      <c r="C15" s="651"/>
      <c r="D15" s="651"/>
      <c r="E15" s="651"/>
      <c r="F15" s="651"/>
      <c r="G15" s="651"/>
      <c r="H15" s="651"/>
      <c r="I15" s="651"/>
      <c r="J15" s="651"/>
      <c r="K15" s="651"/>
      <c r="L15" s="651"/>
      <c r="M15" s="651"/>
      <c r="N15" s="651"/>
      <c r="O15" s="651"/>
      <c r="P15" s="651"/>
      <c r="Q15" s="651"/>
      <c r="R15" s="651"/>
      <c r="S15" s="651"/>
      <c r="T15" s="651"/>
      <c r="U15" s="651"/>
      <c r="V15" s="651"/>
      <c r="W15" s="651"/>
      <c r="X15" s="651"/>
      <c r="Y15" s="651"/>
      <c r="Z15" s="651"/>
      <c r="AA15" s="651"/>
      <c r="AB15" s="651"/>
      <c r="AC15" s="651"/>
      <c r="AD15" s="651"/>
      <c r="AE15" s="651"/>
      <c r="AF15" s="651"/>
      <c r="AG15" s="651"/>
      <c r="AH15" s="651"/>
      <c r="AI15" s="651"/>
      <c r="AJ15" s="651"/>
      <c r="AK15" s="651"/>
      <c r="AL15" s="651"/>
      <c r="AM15" s="651"/>
      <c r="AN15" s="651"/>
      <c r="AO15" s="651"/>
      <c r="AP15" s="651"/>
      <c r="AQ15" s="651"/>
      <c r="AR15" s="651"/>
      <c r="AS15" s="651"/>
      <c r="AT15" s="651"/>
      <c r="AU15" s="651"/>
      <c r="AV15" s="651"/>
      <c r="AW15" s="651"/>
      <c r="AX15" s="651"/>
      <c r="AY15" s="651"/>
      <c r="AZ15" s="651"/>
      <c r="BA15" s="651"/>
      <c r="BB15" s="651"/>
      <c r="BC15" s="651"/>
      <c r="BD15" s="651"/>
      <c r="BE15" s="651"/>
      <c r="BF15" s="651"/>
      <c r="BG15" s="651"/>
      <c r="BH15" s="651"/>
    </row>
    <row r="16" spans="2:62" ht="24" customHeight="1" x14ac:dyDescent="0.4">
      <c r="B16" s="643" t="s">
        <v>98</v>
      </c>
      <c r="C16" s="651"/>
      <c r="D16" s="651"/>
      <c r="E16" s="651"/>
      <c r="F16" s="651"/>
      <c r="G16" s="651"/>
      <c r="H16" s="651"/>
      <c r="I16" s="651"/>
      <c r="J16" s="651"/>
      <c r="K16" s="651"/>
      <c r="L16" s="651"/>
      <c r="M16" s="651"/>
      <c r="N16" s="651"/>
      <c r="O16" s="651"/>
      <c r="P16" s="651"/>
      <c r="Q16" s="651"/>
      <c r="R16" s="651"/>
      <c r="S16" s="651"/>
      <c r="T16" s="651"/>
      <c r="U16" s="651"/>
      <c r="V16" s="651"/>
      <c r="W16" s="651"/>
      <c r="X16" s="651"/>
      <c r="Y16" s="651"/>
      <c r="Z16" s="651"/>
      <c r="AA16" s="651"/>
      <c r="AB16" s="651"/>
      <c r="AC16" s="651"/>
      <c r="AD16" s="651"/>
      <c r="AE16" s="651"/>
      <c r="AF16" s="651"/>
      <c r="AG16" s="651"/>
      <c r="AH16" s="651"/>
      <c r="AI16" s="651"/>
      <c r="AJ16" s="651"/>
      <c r="AK16" s="651"/>
      <c r="AL16" s="651"/>
      <c r="AM16" s="651"/>
      <c r="AN16" s="651"/>
      <c r="AO16" s="651"/>
      <c r="AP16" s="651"/>
      <c r="AQ16" s="651"/>
      <c r="AR16" s="651"/>
      <c r="AS16" s="651"/>
      <c r="AT16" s="651"/>
      <c r="AU16" s="651"/>
      <c r="AV16" s="651"/>
      <c r="AW16" s="651"/>
      <c r="AX16" s="651"/>
      <c r="AY16" s="651"/>
      <c r="AZ16" s="651"/>
      <c r="BA16" s="651"/>
      <c r="BB16" s="651"/>
      <c r="BC16" s="651"/>
      <c r="BD16" s="651"/>
      <c r="BE16" s="651"/>
      <c r="BF16" s="651"/>
      <c r="BG16" s="651"/>
      <c r="BH16" s="651"/>
    </row>
    <row r="17" spans="2:60" ht="25.5" customHeight="1" x14ac:dyDescent="0.4">
      <c r="B17" s="643" t="s">
        <v>138</v>
      </c>
      <c r="C17" s="643"/>
      <c r="D17" s="643"/>
      <c r="E17" s="643"/>
      <c r="F17" s="643"/>
      <c r="G17" s="643"/>
      <c r="H17" s="643"/>
      <c r="I17" s="643"/>
      <c r="J17" s="643"/>
      <c r="K17" s="643"/>
      <c r="L17" s="643"/>
      <c r="M17" s="643"/>
      <c r="N17" s="643"/>
      <c r="O17" s="643"/>
      <c r="P17" s="643"/>
      <c r="Q17" s="643"/>
      <c r="R17" s="643"/>
      <c r="S17" s="643"/>
      <c r="T17" s="643"/>
      <c r="U17" s="643"/>
      <c r="V17" s="643"/>
      <c r="W17" s="643"/>
      <c r="X17" s="643"/>
      <c r="Y17" s="643"/>
      <c r="Z17" s="643"/>
      <c r="AA17" s="643"/>
      <c r="AB17" s="643"/>
      <c r="AC17" s="643"/>
      <c r="AD17" s="643"/>
      <c r="AE17" s="643"/>
      <c r="AF17" s="643"/>
      <c r="AG17" s="643"/>
      <c r="AH17" s="643"/>
      <c r="AI17" s="643"/>
      <c r="AJ17" s="643"/>
      <c r="AK17" s="643"/>
      <c r="AL17" s="643"/>
      <c r="AM17" s="643"/>
      <c r="AN17" s="643"/>
      <c r="AO17" s="643"/>
      <c r="AP17" s="643"/>
      <c r="AQ17" s="643"/>
      <c r="AR17" s="643"/>
      <c r="AS17" s="643"/>
      <c r="AT17" s="643"/>
      <c r="AU17" s="643"/>
      <c r="AV17" s="643"/>
      <c r="AW17" s="643"/>
      <c r="AX17" s="643"/>
      <c r="AY17" s="643"/>
      <c r="AZ17" s="643"/>
      <c r="BA17" s="643"/>
      <c r="BB17" s="643"/>
      <c r="BC17" s="643"/>
      <c r="BD17" s="643"/>
      <c r="BE17" s="643"/>
      <c r="BF17" s="643"/>
      <c r="BG17" s="643"/>
      <c r="BH17" s="643"/>
    </row>
    <row r="18" spans="2:60" ht="27.75" customHeight="1" x14ac:dyDescent="0.4">
      <c r="B18" s="643" t="s">
        <v>99</v>
      </c>
      <c r="C18" s="643"/>
      <c r="D18" s="643"/>
      <c r="E18" s="643"/>
      <c r="F18" s="643"/>
      <c r="G18" s="643"/>
      <c r="H18" s="643"/>
      <c r="I18" s="643"/>
      <c r="J18" s="643"/>
      <c r="K18" s="643"/>
      <c r="L18" s="643"/>
      <c r="M18" s="643"/>
      <c r="N18" s="643"/>
      <c r="O18" s="643"/>
      <c r="P18" s="643"/>
      <c r="Q18" s="643"/>
      <c r="R18" s="643"/>
      <c r="S18" s="643"/>
      <c r="T18" s="643"/>
      <c r="U18" s="643"/>
      <c r="V18" s="643"/>
      <c r="W18" s="643"/>
      <c r="X18" s="643"/>
      <c r="Y18" s="643"/>
      <c r="Z18" s="643"/>
      <c r="AA18" s="643"/>
      <c r="AB18" s="643"/>
      <c r="AC18" s="643"/>
      <c r="AD18" s="643"/>
      <c r="AE18" s="643"/>
      <c r="AF18" s="643"/>
      <c r="AG18" s="643"/>
      <c r="AH18" s="643"/>
      <c r="AI18" s="643"/>
      <c r="AJ18" s="643"/>
      <c r="AK18" s="643"/>
      <c r="AL18" s="643"/>
      <c r="AM18" s="643"/>
      <c r="AN18" s="643"/>
      <c r="AO18" s="643"/>
      <c r="AP18" s="643"/>
      <c r="AQ18" s="643"/>
      <c r="AR18" s="643"/>
      <c r="AS18" s="643"/>
      <c r="AT18" s="643"/>
      <c r="AU18" s="643"/>
      <c r="AV18" s="643"/>
      <c r="AW18" s="643"/>
      <c r="AX18" s="643"/>
      <c r="AY18" s="643"/>
      <c r="AZ18" s="643"/>
      <c r="BA18" s="643"/>
      <c r="BB18" s="643"/>
      <c r="BC18" s="643"/>
      <c r="BD18" s="643"/>
      <c r="BE18" s="643"/>
      <c r="BF18" s="643"/>
      <c r="BG18" s="643"/>
      <c r="BH18" s="643"/>
    </row>
    <row r="19" spans="2:60" ht="42" customHeight="1" x14ac:dyDescent="0.4">
      <c r="B19" s="643" t="s">
        <v>139</v>
      </c>
      <c r="C19" s="643"/>
      <c r="D19" s="643"/>
      <c r="E19" s="643"/>
      <c r="F19" s="643"/>
      <c r="G19" s="643"/>
      <c r="H19" s="643"/>
      <c r="I19" s="643"/>
      <c r="J19" s="643"/>
      <c r="K19" s="643"/>
      <c r="L19" s="643"/>
      <c r="M19" s="643"/>
      <c r="N19" s="643"/>
      <c r="O19" s="643"/>
      <c r="P19" s="643"/>
      <c r="Q19" s="643"/>
      <c r="R19" s="643"/>
      <c r="S19" s="643"/>
      <c r="T19" s="643"/>
      <c r="U19" s="643"/>
      <c r="V19" s="643"/>
      <c r="W19" s="643"/>
      <c r="X19" s="643"/>
      <c r="Y19" s="643"/>
      <c r="Z19" s="643"/>
      <c r="AA19" s="643"/>
      <c r="AB19" s="643"/>
      <c r="AC19" s="643"/>
      <c r="AD19" s="643"/>
      <c r="AE19" s="643"/>
      <c r="AF19" s="643"/>
      <c r="AG19" s="643"/>
      <c r="AH19" s="643"/>
      <c r="AI19" s="643"/>
      <c r="AJ19" s="643"/>
      <c r="AK19" s="643"/>
      <c r="AL19" s="643"/>
      <c r="AM19" s="643"/>
      <c r="AN19" s="643"/>
      <c r="AO19" s="643"/>
      <c r="AP19" s="643"/>
      <c r="AQ19" s="643"/>
      <c r="AR19" s="643"/>
      <c r="AS19" s="643"/>
      <c r="AT19" s="643"/>
      <c r="AU19" s="643"/>
      <c r="AV19" s="643"/>
      <c r="AW19" s="643"/>
      <c r="AX19" s="643"/>
      <c r="AY19" s="643"/>
      <c r="AZ19" s="643"/>
      <c r="BA19" s="643"/>
      <c r="BB19" s="643"/>
      <c r="BC19" s="643"/>
      <c r="BD19" s="643"/>
      <c r="BE19" s="643"/>
      <c r="BF19" s="643"/>
      <c r="BG19" s="643"/>
      <c r="BH19" s="643"/>
    </row>
  </sheetData>
  <mergeCells count="25">
    <mergeCell ref="B15:BH15"/>
    <mergeCell ref="B16:BH16"/>
    <mergeCell ref="B17:BH17"/>
    <mergeCell ref="B18:BH18"/>
    <mergeCell ref="B19:BH19"/>
    <mergeCell ref="B14:BH14"/>
    <mergeCell ref="AJ4:AK4"/>
    <mergeCell ref="AL4:AM4"/>
    <mergeCell ref="AO4:AQ4"/>
    <mergeCell ref="AS4:AU4"/>
    <mergeCell ref="AV4:AW4"/>
    <mergeCell ref="AZ4:BA4"/>
    <mergeCell ref="B2:BH2"/>
    <mergeCell ref="D4:E4"/>
    <mergeCell ref="O4:Q4"/>
    <mergeCell ref="R4:S4"/>
    <mergeCell ref="V4:W4"/>
    <mergeCell ref="Y4:Z4"/>
    <mergeCell ref="AA4:AC4"/>
    <mergeCell ref="AD4:AE4"/>
    <mergeCell ref="AF4:AG4"/>
    <mergeCell ref="AH4:AI4"/>
    <mergeCell ref="BB4:BC4"/>
    <mergeCell ref="BF4:BG4"/>
    <mergeCell ref="BH4:BI4"/>
  </mergeCells>
  <phoneticPr fontId="1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Q23"/>
  <sheetViews>
    <sheetView tabSelected="1" workbookViewId="0">
      <selection activeCell="BT23" sqref="BT23"/>
    </sheetView>
  </sheetViews>
  <sheetFormatPr defaultRowHeight="25.5" x14ac:dyDescent="0.4"/>
  <cols>
    <col min="1" max="1" width="1.875" customWidth="1"/>
    <col min="2" max="2" width="11.375" style="2" customWidth="1"/>
    <col min="3" max="3" width="9.125" style="37" customWidth="1"/>
    <col min="4" max="4" width="6.625" style="37" customWidth="1"/>
    <col min="5" max="5" width="8.25" style="37" hidden="1" customWidth="1"/>
    <col min="6" max="6" width="6" style="12" customWidth="1"/>
    <col min="7" max="7" width="7" style="12" customWidth="1"/>
    <col min="8" max="9" width="7.375" style="2" customWidth="1"/>
    <col min="10" max="10" width="7.375" style="8" customWidth="1"/>
    <col min="11" max="11" width="5.375" style="8" customWidth="1"/>
    <col min="12" max="12" width="1" style="8" customWidth="1"/>
    <col min="13" max="13" width="8" style="22" hidden="1" customWidth="1"/>
    <col min="14" max="14" width="0.375" hidden="1" customWidth="1"/>
    <col min="15" max="15" width="7.375" style="23" customWidth="1"/>
    <col min="16" max="16" width="8" style="23" hidden="1" customWidth="1"/>
    <col min="17" max="18" width="8.875" hidden="1" customWidth="1"/>
    <col min="19" max="21" width="10.5" hidden="1" customWidth="1"/>
    <col min="22" max="22" width="8.5" style="23" hidden="1" customWidth="1"/>
    <col min="23" max="24" width="10.5" hidden="1" customWidth="1"/>
    <col min="25" max="25" width="7.5" style="29" customWidth="1"/>
    <col min="26" max="26" width="10.125" hidden="1" customWidth="1"/>
    <col min="27" max="27" width="7.75" customWidth="1"/>
    <col min="28" max="28" width="0.125" hidden="1" customWidth="1"/>
    <col min="29" max="29" width="10.125" hidden="1" customWidth="1"/>
    <col min="30" max="30" width="6.875" hidden="1" customWidth="1"/>
    <col min="31" max="31" width="10.125" hidden="1" customWidth="1"/>
    <col min="32" max="32" width="6.625" hidden="1" customWidth="1"/>
    <col min="33" max="33" width="10.125" hidden="1" customWidth="1"/>
    <col min="34" max="34" width="7" style="34" hidden="1" customWidth="1"/>
    <col min="35" max="35" width="8.75" hidden="1" customWidth="1"/>
    <col min="36" max="36" width="8.625" style="29" hidden="1" customWidth="1"/>
    <col min="37" max="37" width="0.75" hidden="1" customWidth="1"/>
    <col min="38" max="38" width="8.625" style="29" hidden="1" customWidth="1"/>
    <col min="39" max="39" width="10.5" hidden="1" customWidth="1"/>
    <col min="40" max="40" width="8.5" hidden="1" customWidth="1"/>
    <col min="41" max="41" width="8" customWidth="1"/>
    <col min="42" max="42" width="4.375" hidden="1" customWidth="1"/>
    <col min="43" max="43" width="0.125" customWidth="1"/>
    <col min="44" max="44" width="0.75" customWidth="1"/>
    <col min="45" max="45" width="8.375" style="29" customWidth="1"/>
    <col min="46" max="46" width="1" style="29" hidden="1" customWidth="1"/>
    <col min="47" max="47" width="0.125" customWidth="1"/>
    <col min="48" max="48" width="6.375" customWidth="1"/>
    <col min="49" max="50" width="8.25" hidden="1" customWidth="1"/>
    <col min="51" max="51" width="0.125" hidden="1" customWidth="1"/>
    <col min="52" max="52" width="6" customWidth="1"/>
    <col min="53" max="53" width="7.125" hidden="1" customWidth="1"/>
    <col min="54" max="54" width="5.75" customWidth="1"/>
    <col min="55" max="55" width="7.125" hidden="1" customWidth="1"/>
    <col min="56" max="56" width="0.125" hidden="1" customWidth="1"/>
    <col min="57" max="57" width="2.375" hidden="1" customWidth="1"/>
    <col min="58" max="58" width="6.5" customWidth="1"/>
    <col min="59" max="59" width="8" style="34" hidden="1" customWidth="1"/>
    <col min="60" max="60" width="0.375" style="34" hidden="1" customWidth="1"/>
    <col min="61" max="61" width="6.25" customWidth="1"/>
    <col min="62" max="63" width="8.875" style="29" hidden="1" customWidth="1"/>
    <col min="64" max="64" width="5.875" customWidth="1"/>
    <col min="65" max="66" width="8.875" style="34" hidden="1" customWidth="1"/>
    <col min="67" max="67" width="0.125" style="215" customWidth="1"/>
    <col min="68" max="68" width="0.375" style="215" hidden="1" customWidth="1"/>
    <col min="69" max="69" width="8.625" style="215" customWidth="1"/>
    <col min="70" max="70" width="10.875" customWidth="1"/>
  </cols>
  <sheetData>
    <row r="1" spans="2:69" s="1" customFormat="1" ht="6.75" customHeight="1" thickBot="1" x14ac:dyDescent="0.45">
      <c r="B1" s="186"/>
      <c r="C1" s="468"/>
      <c r="D1" s="468"/>
      <c r="E1" s="468"/>
      <c r="F1" s="469"/>
      <c r="G1" s="469"/>
      <c r="H1" s="192"/>
      <c r="I1" s="192"/>
      <c r="J1" s="470"/>
      <c r="K1" s="470"/>
      <c r="L1" s="470"/>
      <c r="M1" s="471"/>
      <c r="N1" s="186"/>
      <c r="O1" s="469"/>
      <c r="P1" s="469"/>
      <c r="Q1" s="186"/>
      <c r="R1" s="186"/>
      <c r="S1" s="186"/>
      <c r="T1" s="186"/>
      <c r="U1" s="186"/>
      <c r="V1" s="469"/>
      <c r="W1" s="186"/>
      <c r="X1" s="186"/>
      <c r="Y1" s="192"/>
      <c r="Z1" s="186"/>
      <c r="AA1" s="186"/>
      <c r="AB1" s="186"/>
      <c r="AC1" s="186"/>
      <c r="AD1" s="186"/>
      <c r="AE1" s="186"/>
      <c r="AF1" s="186"/>
      <c r="AG1" s="186"/>
      <c r="AH1" s="470"/>
      <c r="AI1" s="186"/>
      <c r="AJ1" s="192"/>
      <c r="AK1" s="186"/>
      <c r="AL1" s="192"/>
      <c r="AM1" s="186"/>
      <c r="AN1" s="186"/>
      <c r="AO1" s="186"/>
      <c r="AP1" s="186"/>
      <c r="AQ1" s="186"/>
      <c r="AR1" s="186"/>
      <c r="AS1" s="192"/>
      <c r="AT1" s="192"/>
      <c r="AU1" s="186"/>
      <c r="AV1" s="186"/>
      <c r="AW1" s="186"/>
      <c r="AX1" s="186"/>
      <c r="AY1" s="186"/>
      <c r="AZ1" s="186"/>
      <c r="BA1" s="186"/>
      <c r="BB1" s="186"/>
      <c r="BC1" s="186"/>
      <c r="BD1" s="186"/>
      <c r="BE1" s="186"/>
      <c r="BF1" s="186"/>
      <c r="BG1" s="470"/>
      <c r="BH1" s="470"/>
      <c r="BI1" s="186"/>
      <c r="BJ1" s="192"/>
      <c r="BK1" s="192"/>
      <c r="BL1" s="186"/>
      <c r="BM1" s="470"/>
      <c r="BN1" s="470"/>
      <c r="BO1" s="472"/>
      <c r="BP1" s="212"/>
      <c r="BQ1" s="212"/>
    </row>
    <row r="2" spans="2:69" s="1" customFormat="1" ht="27.75" customHeight="1" thickBot="1" x14ac:dyDescent="0.45">
      <c r="B2" s="644" t="s">
        <v>140</v>
      </c>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c r="AW2" s="645"/>
      <c r="AX2" s="645"/>
      <c r="AY2" s="645"/>
      <c r="AZ2" s="645"/>
      <c r="BA2" s="645"/>
      <c r="BB2" s="645"/>
      <c r="BC2" s="645"/>
      <c r="BD2" s="645"/>
      <c r="BE2" s="645"/>
      <c r="BF2" s="645"/>
      <c r="BG2" s="645"/>
      <c r="BH2" s="645"/>
      <c r="BI2" s="645"/>
      <c r="BJ2" s="645"/>
      <c r="BK2" s="645"/>
      <c r="BL2" s="645"/>
      <c r="BM2" s="645"/>
      <c r="BN2" s="645"/>
      <c r="BO2" s="646"/>
      <c r="BP2" s="212"/>
      <c r="BQ2" s="212"/>
    </row>
    <row r="3" spans="2:69" s="1" customFormat="1" ht="8.25" customHeight="1" thickBot="1" x14ac:dyDescent="0.45">
      <c r="B3" s="186"/>
      <c r="C3" s="468"/>
      <c r="D3" s="468"/>
      <c r="E3" s="468"/>
      <c r="F3" s="469"/>
      <c r="G3" s="469"/>
      <c r="H3" s="192"/>
      <c r="I3" s="192"/>
      <c r="J3" s="470"/>
      <c r="K3" s="470"/>
      <c r="L3" s="470"/>
      <c r="M3" s="471"/>
      <c r="N3" s="186"/>
      <c r="O3" s="469"/>
      <c r="P3" s="469"/>
      <c r="Q3" s="186"/>
      <c r="R3" s="186"/>
      <c r="S3" s="186"/>
      <c r="T3" s="186"/>
      <c r="U3" s="186"/>
      <c r="V3" s="469"/>
      <c r="W3" s="186"/>
      <c r="X3" s="186"/>
      <c r="Y3" s="192"/>
      <c r="Z3" s="186"/>
      <c r="AA3" s="186"/>
      <c r="AB3" s="186"/>
      <c r="AC3" s="186"/>
      <c r="AD3" s="186"/>
      <c r="AE3" s="186"/>
      <c r="AF3" s="186"/>
      <c r="AG3" s="186"/>
      <c r="AH3" s="470"/>
      <c r="AI3" s="186"/>
      <c r="AJ3" s="192"/>
      <c r="AK3" s="186"/>
      <c r="AL3" s="192"/>
      <c r="AM3" s="186"/>
      <c r="AN3" s="186"/>
      <c r="AO3" s="186"/>
      <c r="AP3" s="186"/>
      <c r="AQ3" s="186"/>
      <c r="AR3" s="186"/>
      <c r="AS3" s="192"/>
      <c r="AT3" s="192"/>
      <c r="AU3" s="186"/>
      <c r="AV3" s="186"/>
      <c r="AW3" s="186"/>
      <c r="AX3" s="186"/>
      <c r="AY3" s="186"/>
      <c r="AZ3" s="186"/>
      <c r="BA3" s="186"/>
      <c r="BB3" s="186"/>
      <c r="BC3" s="186"/>
      <c r="BD3" s="186"/>
      <c r="BE3" s="186"/>
      <c r="BF3" s="186"/>
      <c r="BG3" s="470"/>
      <c r="BH3" s="470"/>
      <c r="BI3" s="186"/>
      <c r="BJ3" s="192"/>
      <c r="BK3" s="192"/>
      <c r="BL3" s="186"/>
      <c r="BM3" s="470"/>
      <c r="BN3" s="470"/>
      <c r="BO3" s="472"/>
      <c r="BP3" s="212"/>
      <c r="BQ3" s="212"/>
    </row>
    <row r="4" spans="2:69" s="2" customFormat="1" ht="57.75" customHeight="1" x14ac:dyDescent="0.4">
      <c r="B4" s="201" t="s">
        <v>86</v>
      </c>
      <c r="C4" s="231" t="s">
        <v>87</v>
      </c>
      <c r="D4" s="722" t="s">
        <v>82</v>
      </c>
      <c r="E4" s="723"/>
      <c r="F4" s="672" t="s">
        <v>67</v>
      </c>
      <c r="G4" s="673" t="s">
        <v>68</v>
      </c>
      <c r="H4" s="674" t="s">
        <v>69</v>
      </c>
      <c r="I4" s="674" t="s">
        <v>150</v>
      </c>
      <c r="J4" s="674" t="s">
        <v>149</v>
      </c>
      <c r="K4" s="675" t="s">
        <v>132</v>
      </c>
      <c r="L4" s="676"/>
      <c r="M4" s="677"/>
      <c r="N4" s="677"/>
      <c r="O4" s="678" t="s">
        <v>4</v>
      </c>
      <c r="P4" s="679"/>
      <c r="Q4" s="680"/>
      <c r="R4" s="681" t="s">
        <v>57</v>
      </c>
      <c r="S4" s="680"/>
      <c r="T4" s="682" t="s">
        <v>58</v>
      </c>
      <c r="U4" s="682" t="s">
        <v>5</v>
      </c>
      <c r="V4" s="681" t="s">
        <v>6</v>
      </c>
      <c r="W4" s="680"/>
      <c r="X4" s="682" t="s">
        <v>7</v>
      </c>
      <c r="Y4" s="681" t="s">
        <v>8</v>
      </c>
      <c r="Z4" s="680"/>
      <c r="AA4" s="681" t="s">
        <v>148</v>
      </c>
      <c r="AB4" s="679"/>
      <c r="AC4" s="680"/>
      <c r="AD4" s="681" t="s">
        <v>9</v>
      </c>
      <c r="AE4" s="680"/>
      <c r="AF4" s="681" t="s">
        <v>10</v>
      </c>
      <c r="AG4" s="680"/>
      <c r="AH4" s="681" t="s">
        <v>142</v>
      </c>
      <c r="AI4" s="683"/>
      <c r="AJ4" s="679" t="s">
        <v>62</v>
      </c>
      <c r="AK4" s="680"/>
      <c r="AL4" s="681" t="s">
        <v>61</v>
      </c>
      <c r="AM4" s="680"/>
      <c r="AN4" s="684"/>
      <c r="AO4" s="685" t="s">
        <v>102</v>
      </c>
      <c r="AP4" s="686"/>
      <c r="AQ4" s="687"/>
      <c r="AR4" s="688"/>
      <c r="AS4" s="689" t="s">
        <v>147</v>
      </c>
      <c r="AT4" s="690"/>
      <c r="AU4" s="690"/>
      <c r="AV4" s="659" t="s">
        <v>143</v>
      </c>
      <c r="AW4" s="659"/>
      <c r="AX4" s="623" t="s">
        <v>59</v>
      </c>
      <c r="AY4" s="623" t="s">
        <v>60</v>
      </c>
      <c r="AZ4" s="662" t="s">
        <v>144</v>
      </c>
      <c r="BA4" s="663"/>
      <c r="BB4" s="662" t="s">
        <v>145</v>
      </c>
      <c r="BC4" s="663"/>
      <c r="BD4" s="691" t="s">
        <v>103</v>
      </c>
      <c r="BE4" s="676"/>
      <c r="BF4" s="689" t="s">
        <v>94</v>
      </c>
      <c r="BG4" s="690"/>
      <c r="BH4" s="690"/>
      <c r="BI4" s="690" t="s">
        <v>95</v>
      </c>
      <c r="BJ4" s="690"/>
      <c r="BK4" s="690"/>
      <c r="BL4" s="690" t="s">
        <v>96</v>
      </c>
      <c r="BM4" s="690"/>
      <c r="BN4" s="681"/>
      <c r="BO4" s="647" t="s">
        <v>104</v>
      </c>
      <c r="BP4" s="648"/>
      <c r="BQ4" s="213"/>
    </row>
    <row r="5" spans="2:69" s="4" customFormat="1" ht="23.25" customHeight="1" thickBot="1" x14ac:dyDescent="0.45">
      <c r="B5" s="200" t="s">
        <v>89</v>
      </c>
      <c r="C5" s="467" t="s">
        <v>105</v>
      </c>
      <c r="D5" s="466" t="s">
        <v>88</v>
      </c>
      <c r="E5" s="92" t="s">
        <v>85</v>
      </c>
      <c r="F5" s="293" t="s">
        <v>83</v>
      </c>
      <c r="G5" s="99" t="s">
        <v>83</v>
      </c>
      <c r="H5" s="99" t="s">
        <v>83</v>
      </c>
      <c r="I5" s="99" t="s">
        <v>83</v>
      </c>
      <c r="J5" s="573" t="s">
        <v>83</v>
      </c>
      <c r="K5" s="282" t="s">
        <v>133</v>
      </c>
      <c r="L5" s="474"/>
      <c r="O5" s="182" t="s">
        <v>83</v>
      </c>
      <c r="P5" s="97" t="s">
        <v>84</v>
      </c>
      <c r="Q5" s="92" t="s">
        <v>85</v>
      </c>
      <c r="R5" s="99" t="s">
        <v>83</v>
      </c>
      <c r="S5" s="119" t="s">
        <v>91</v>
      </c>
      <c r="T5" s="98"/>
      <c r="U5" s="98"/>
      <c r="V5" s="99" t="s">
        <v>83</v>
      </c>
      <c r="W5" s="119" t="s">
        <v>91</v>
      </c>
      <c r="X5" s="98"/>
      <c r="Y5" s="99" t="s">
        <v>83</v>
      </c>
      <c r="Z5" s="119" t="s">
        <v>91</v>
      </c>
      <c r="AA5" s="96" t="s">
        <v>83</v>
      </c>
      <c r="AB5" s="97" t="s">
        <v>84</v>
      </c>
      <c r="AC5" s="92" t="s">
        <v>85</v>
      </c>
      <c r="AD5" s="99" t="s">
        <v>83</v>
      </c>
      <c r="AE5" s="119" t="s">
        <v>91</v>
      </c>
      <c r="AF5" s="99" t="s">
        <v>83</v>
      </c>
      <c r="AG5" s="119" t="s">
        <v>91</v>
      </c>
      <c r="AH5" s="99" t="s">
        <v>83</v>
      </c>
      <c r="AI5" s="183" t="s">
        <v>91</v>
      </c>
      <c r="AJ5" s="99" t="s">
        <v>83</v>
      </c>
      <c r="AK5" s="119" t="s">
        <v>91</v>
      </c>
      <c r="AL5" s="99" t="s">
        <v>83</v>
      </c>
      <c r="AM5" s="119" t="s">
        <v>91</v>
      </c>
      <c r="AN5" s="187"/>
      <c r="AO5" s="182" t="s">
        <v>83</v>
      </c>
      <c r="AP5" s="97" t="s">
        <v>84</v>
      </c>
      <c r="AQ5" s="282" t="s">
        <v>85</v>
      </c>
      <c r="AR5" s="193"/>
      <c r="AS5" s="182" t="s">
        <v>83</v>
      </c>
      <c r="AT5" s="97" t="s">
        <v>84</v>
      </c>
      <c r="AU5" s="92"/>
      <c r="AV5" s="293" t="s">
        <v>83</v>
      </c>
      <c r="AW5" s="293" t="s">
        <v>91</v>
      </c>
      <c r="AX5" s="294"/>
      <c r="AY5" s="294"/>
      <c r="AZ5" s="99" t="s">
        <v>83</v>
      </c>
      <c r="BA5" s="119" t="s">
        <v>91</v>
      </c>
      <c r="BB5" s="99" t="s">
        <v>83</v>
      </c>
      <c r="BC5" s="119" t="s">
        <v>91</v>
      </c>
      <c r="BD5" s="197" t="s">
        <v>83</v>
      </c>
      <c r="BE5" s="474"/>
      <c r="BF5" s="219" t="s">
        <v>83</v>
      </c>
      <c r="BG5" s="198" t="s">
        <v>84</v>
      </c>
      <c r="BH5" s="218" t="s">
        <v>85</v>
      </c>
      <c r="BI5" s="217" t="s">
        <v>83</v>
      </c>
      <c r="BJ5" s="198" t="s">
        <v>84</v>
      </c>
      <c r="BK5" s="218" t="s">
        <v>85</v>
      </c>
      <c r="BL5" s="217" t="s">
        <v>83</v>
      </c>
      <c r="BM5" s="198" t="s">
        <v>84</v>
      </c>
      <c r="BN5" s="348" t="s">
        <v>85</v>
      </c>
      <c r="BO5" s="349" t="s">
        <v>83</v>
      </c>
      <c r="BP5" s="220" t="s">
        <v>91</v>
      </c>
      <c r="BQ5" s="214"/>
    </row>
    <row r="6" spans="2:69" ht="24" hidden="1" customHeight="1" x14ac:dyDescent="0.4">
      <c r="B6" s="102" t="s">
        <v>37</v>
      </c>
      <c r="C6" s="575" t="s">
        <v>72</v>
      </c>
      <c r="D6" s="576">
        <f t="shared" ref="D6:D21" si="0">E6/100</f>
        <v>-2.8799999999999997E-3</v>
      </c>
      <c r="E6" s="86">
        <f>-0.288</f>
        <v>-0.28799999999999998</v>
      </c>
      <c r="F6" s="87">
        <v>691.4</v>
      </c>
      <c r="G6" s="87">
        <v>980.6</v>
      </c>
      <c r="H6" s="577">
        <f t="shared" ref="H6:H19" si="1">F6-G6</f>
        <v>-289.20000000000005</v>
      </c>
      <c r="I6" s="577">
        <f>'国内総生産関連指標〔~2024-3-4〕 6-4-2025　'!I7</f>
        <v>-12.600000000000023</v>
      </c>
      <c r="J6" s="578">
        <v>-16.5</v>
      </c>
      <c r="K6" s="574"/>
      <c r="L6" s="475"/>
      <c r="O6" s="247">
        <f t="shared" ref="O6:O21" si="2">Q6*0.001</f>
        <v>293.09159999999997</v>
      </c>
      <c r="P6" s="46">
        <f t="shared" ref="P6:P21" si="3">O6/(1+$D6)</f>
        <v>293.93814184852374</v>
      </c>
      <c r="Q6" s="47">
        <v>293091.59999999998</v>
      </c>
      <c r="R6" s="156">
        <f t="shared" ref="R6:R21" si="4">S6*0.001</f>
        <v>287.2106</v>
      </c>
      <c r="S6" s="47">
        <v>287210.59999999998</v>
      </c>
      <c r="T6" s="47">
        <v>240501</v>
      </c>
      <c r="U6" s="47">
        <v>23895.8</v>
      </c>
      <c r="V6" s="155">
        <f t="shared" ref="V6:V21" si="5">W6*0.001</f>
        <v>87.00930000000001</v>
      </c>
      <c r="W6" s="47">
        <v>87009.3</v>
      </c>
      <c r="X6" s="47">
        <v>511.4</v>
      </c>
      <c r="Y6" s="156">
        <f t="shared" ref="Y6:AD17" si="6">Z6*0.001</f>
        <v>94.481499999999997</v>
      </c>
      <c r="Z6" s="47">
        <v>94481.5</v>
      </c>
      <c r="AA6" s="157">
        <f t="shared" ref="AA6:AA21" si="7">AC6*0.001</f>
        <v>138.88410000000002</v>
      </c>
      <c r="AB6" s="82">
        <f t="shared" ref="AB6:AB21" si="8">AA6/(1+$D6)</f>
        <v>139.28524149550708</v>
      </c>
      <c r="AC6" s="47">
        <v>138884.1</v>
      </c>
      <c r="AD6" s="156">
        <f t="shared" si="6"/>
        <v>27.979099999999999</v>
      </c>
      <c r="AE6" s="47">
        <v>27979.1</v>
      </c>
      <c r="AF6" s="179">
        <f t="shared" ref="AF6:AF21" si="9">AH6*0.001</f>
        <v>7.1161000000000002E-3</v>
      </c>
      <c r="AG6" s="47">
        <v>21.5</v>
      </c>
      <c r="AH6" s="154">
        <f t="shared" ref="AH6:AH21" si="10">AI6*0.001</f>
        <v>7.1161000000000003</v>
      </c>
      <c r="AI6" s="52">
        <v>7116.1</v>
      </c>
      <c r="AJ6" s="180">
        <f t="shared" ref="AJ6:AJ21" si="11">AK6*0.001</f>
        <v>76.745899999999992</v>
      </c>
      <c r="AK6" s="47">
        <v>76745.899999999994</v>
      </c>
      <c r="AL6" s="157">
        <f t="shared" ref="AL6:AL21" si="12">AM6*0.001</f>
        <v>69.6297</v>
      </c>
      <c r="AM6" s="47">
        <v>69629.7</v>
      </c>
      <c r="AN6" s="188"/>
      <c r="AO6" s="184">
        <f t="shared" ref="AO6:AO20" si="13">AQ6*0.001</f>
        <v>534.10619999999994</v>
      </c>
      <c r="AP6" s="46">
        <f t="shared" ref="AP6:AP21" si="14">AO6/(1+D6)</f>
        <v>535.6488687419768</v>
      </c>
      <c r="AQ6" s="52">
        <v>534106.19999999995</v>
      </c>
      <c r="AR6" s="194"/>
      <c r="AS6" s="291">
        <f t="shared" ref="AS6:AS21" si="15">AU6*0.001</f>
        <v>546.98559999999998</v>
      </c>
      <c r="AT6" s="88">
        <f t="shared" ref="AT6:AT21" si="16">AS6/(1+$D6)</f>
        <v>548.56546854942235</v>
      </c>
      <c r="AU6" s="79">
        <v>546985.6</v>
      </c>
      <c r="AV6" s="292">
        <f t="shared" ref="AV6:AV21" si="17">AW6*0.001</f>
        <v>12.8794</v>
      </c>
      <c r="AW6" s="79">
        <v>12879.4</v>
      </c>
      <c r="AX6" s="79">
        <v>17381</v>
      </c>
      <c r="AY6" s="79">
        <v>4501.6000000000004</v>
      </c>
      <c r="AZ6" s="191"/>
      <c r="BA6" s="191"/>
      <c r="BB6" s="191"/>
      <c r="BC6" s="191"/>
      <c r="BD6" s="90"/>
      <c r="BE6" s="475"/>
      <c r="BF6" s="221">
        <f t="shared" ref="BF6:BF21" si="18">BH6*0.001</f>
        <v>526.99009999999998</v>
      </c>
      <c r="BG6" s="81">
        <f>BF6/(1+$D6)</f>
        <v>528.5122151797176</v>
      </c>
      <c r="BH6" s="6">
        <v>526990.1</v>
      </c>
      <c r="BI6" s="30">
        <f t="shared" ref="BI6:BI21" si="19">BK6*0.001</f>
        <v>404.50799999999998</v>
      </c>
      <c r="BJ6" s="81">
        <f t="shared" ref="BJ6:BJ21" si="20">BI6/(1+$D6)</f>
        <v>405.67634788189986</v>
      </c>
      <c r="BK6" s="6">
        <v>404508</v>
      </c>
      <c r="BL6" s="30">
        <f t="shared" ref="BL6:BL21" si="21">BN6*0.001</f>
        <v>122.482</v>
      </c>
      <c r="BM6" s="81">
        <f t="shared" ref="BM6:BM21" si="22">BL6/(1+$D6)</f>
        <v>122.83576700898588</v>
      </c>
      <c r="BN6" s="190">
        <v>122482</v>
      </c>
      <c r="BO6" s="350"/>
      <c r="BP6" s="216">
        <v>533573.4</v>
      </c>
    </row>
    <row r="7" spans="2:69" ht="24" hidden="1" customHeight="1" x14ac:dyDescent="0.4">
      <c r="B7" s="104" t="s">
        <v>38</v>
      </c>
      <c r="C7" s="113" t="s">
        <v>70</v>
      </c>
      <c r="D7" s="164">
        <f t="shared" si="0"/>
        <v>2.5600000000000002E-3</v>
      </c>
      <c r="E7" s="36">
        <f>0.256</f>
        <v>0.25600000000000001</v>
      </c>
      <c r="F7" s="11">
        <v>703.9</v>
      </c>
      <c r="G7" s="11">
        <v>981.2</v>
      </c>
      <c r="H7" s="13">
        <f t="shared" si="1"/>
        <v>-277.30000000000007</v>
      </c>
      <c r="I7" s="13">
        <f t="shared" ref="I7:I20" si="23">H7-H6</f>
        <v>11.899999999999977</v>
      </c>
      <c r="J7" s="233">
        <v>-14.8</v>
      </c>
      <c r="K7" s="574"/>
      <c r="L7" s="475"/>
      <c r="O7" s="248">
        <f t="shared" si="2"/>
        <v>294.63420000000002</v>
      </c>
      <c r="P7" s="17">
        <f t="shared" si="3"/>
        <v>293.8818624321737</v>
      </c>
      <c r="Q7" s="6">
        <v>294634.2</v>
      </c>
      <c r="R7" s="25">
        <f t="shared" si="4"/>
        <v>288.63850000000002</v>
      </c>
      <c r="S7" s="6">
        <v>288638.5</v>
      </c>
      <c r="T7" s="6">
        <v>241150.2</v>
      </c>
      <c r="U7" s="6">
        <v>24221.599999999999</v>
      </c>
      <c r="V7" s="18">
        <f t="shared" si="5"/>
        <v>89.0822</v>
      </c>
      <c r="W7" s="6">
        <v>89082.2</v>
      </c>
      <c r="X7" s="6">
        <v>925.8</v>
      </c>
      <c r="Y7" s="25">
        <f t="shared" si="6"/>
        <v>94.097899999999996</v>
      </c>
      <c r="Z7" s="6">
        <v>94097.9</v>
      </c>
      <c r="AA7" s="30">
        <f t="shared" si="7"/>
        <v>139.84800000000001</v>
      </c>
      <c r="AB7" s="81">
        <f t="shared" si="8"/>
        <v>139.49090328758382</v>
      </c>
      <c r="AC7" s="6">
        <v>139848</v>
      </c>
      <c r="AD7" s="25">
        <f t="shared" si="6"/>
        <v>26.5442</v>
      </c>
      <c r="AE7" s="6">
        <v>26544.2</v>
      </c>
      <c r="AF7" s="179">
        <f t="shared" si="9"/>
        <v>7.7793000000000003E-3</v>
      </c>
      <c r="AG7" s="6">
        <v>-27.2</v>
      </c>
      <c r="AH7" s="13">
        <f t="shared" si="10"/>
        <v>7.7793000000000001</v>
      </c>
      <c r="AI7" s="53">
        <v>7779.3</v>
      </c>
      <c r="AJ7" s="181">
        <f t="shared" si="11"/>
        <v>85.966100000000012</v>
      </c>
      <c r="AK7" s="6">
        <v>85966.1</v>
      </c>
      <c r="AL7" s="30">
        <f t="shared" si="12"/>
        <v>78.186800000000005</v>
      </c>
      <c r="AM7" s="6">
        <v>78186.8</v>
      </c>
      <c r="AN7" s="190"/>
      <c r="AO7" s="185">
        <f t="shared" si="13"/>
        <v>537.25790000000006</v>
      </c>
      <c r="AP7" s="17">
        <f t="shared" si="14"/>
        <v>535.88603175869787</v>
      </c>
      <c r="AQ7" s="53">
        <v>537257.9</v>
      </c>
      <c r="AR7" s="194"/>
      <c r="AS7" s="248">
        <f t="shared" si="15"/>
        <v>552.34330000000011</v>
      </c>
      <c r="AT7" s="81">
        <f t="shared" si="16"/>
        <v>550.9329117459306</v>
      </c>
      <c r="AU7" s="6">
        <v>552343.30000000005</v>
      </c>
      <c r="AV7" s="30">
        <f t="shared" si="17"/>
        <v>15.0854</v>
      </c>
      <c r="AW7" s="6">
        <v>15085.4</v>
      </c>
      <c r="AX7" s="6">
        <v>21075.7</v>
      </c>
      <c r="AY7" s="6">
        <v>5990.3</v>
      </c>
      <c r="AZ7" s="190"/>
      <c r="BA7" s="190"/>
      <c r="BB7" s="190"/>
      <c r="BC7" s="190"/>
      <c r="BD7" s="53"/>
      <c r="BE7" s="475"/>
      <c r="BF7" s="221">
        <f t="shared" si="18"/>
        <v>529.47860000000003</v>
      </c>
      <c r="BG7" s="81">
        <f t="shared" ref="BG7:BG21" si="24">BF7/(1+$D7)</f>
        <v>528.12659591445902</v>
      </c>
      <c r="BH7" s="6">
        <v>529478.6</v>
      </c>
      <c r="BI7" s="30">
        <f t="shared" si="19"/>
        <v>408.86369999999999</v>
      </c>
      <c r="BJ7" s="81">
        <f t="shared" si="20"/>
        <v>407.81968161506546</v>
      </c>
      <c r="BK7" s="6">
        <v>408863.7</v>
      </c>
      <c r="BL7" s="30">
        <f t="shared" si="21"/>
        <v>120.6148</v>
      </c>
      <c r="BM7" s="81">
        <f t="shared" si="22"/>
        <v>120.30681455473989</v>
      </c>
      <c r="BN7" s="190">
        <v>120614.8</v>
      </c>
      <c r="BO7" s="350"/>
      <c r="BP7" s="216">
        <v>536359.4</v>
      </c>
    </row>
    <row r="8" spans="2:69" ht="24" hidden="1" customHeight="1" x14ac:dyDescent="0.4">
      <c r="B8" s="104" t="s">
        <v>39</v>
      </c>
      <c r="C8" s="113" t="s">
        <v>73</v>
      </c>
      <c r="D8" s="164">
        <f t="shared" si="0"/>
        <v>4.6000000000000001E-4</v>
      </c>
      <c r="E8" s="36">
        <f>0.046</f>
        <v>4.5999999999999999E-2</v>
      </c>
      <c r="F8" s="11">
        <v>694.9</v>
      </c>
      <c r="G8" s="11">
        <v>977.8</v>
      </c>
      <c r="H8" s="13">
        <f t="shared" si="1"/>
        <v>-282.89999999999998</v>
      </c>
      <c r="I8" s="13">
        <f t="shared" si="23"/>
        <v>-5.5999999999999091</v>
      </c>
      <c r="J8" s="233">
        <v>-11.9</v>
      </c>
      <c r="K8" s="574"/>
      <c r="L8" s="475"/>
      <c r="O8" s="248">
        <f t="shared" si="2"/>
        <v>296.4323</v>
      </c>
      <c r="P8" s="17">
        <f t="shared" si="3"/>
        <v>296.29600383823441</v>
      </c>
      <c r="Q8" s="6">
        <v>296432.3</v>
      </c>
      <c r="R8" s="25">
        <f t="shared" si="4"/>
        <v>290.55410000000001</v>
      </c>
      <c r="S8" s="6">
        <v>290554.09999999998</v>
      </c>
      <c r="T8" s="6">
        <v>242268.4</v>
      </c>
      <c r="U8" s="6">
        <v>21392.1</v>
      </c>
      <c r="V8" s="18">
        <f t="shared" si="5"/>
        <v>88.517899999999997</v>
      </c>
      <c r="W8" s="6">
        <v>88517.9</v>
      </c>
      <c r="X8" s="6">
        <v>1813.5</v>
      </c>
      <c r="Y8" s="25">
        <f t="shared" si="6"/>
        <v>95.581800000000001</v>
      </c>
      <c r="Z8" s="6">
        <v>95581.8</v>
      </c>
      <c r="AA8" s="30">
        <f t="shared" si="7"/>
        <v>135.72170000000003</v>
      </c>
      <c r="AB8" s="81">
        <f t="shared" si="8"/>
        <v>135.65929672350723</v>
      </c>
      <c r="AC8" s="6">
        <v>135721.70000000001</v>
      </c>
      <c r="AD8" s="25">
        <f t="shared" si="6"/>
        <v>25.811599999999999</v>
      </c>
      <c r="AE8" s="6">
        <v>25811.599999999999</v>
      </c>
      <c r="AF8" s="179">
        <f t="shared" si="9"/>
        <v>8.8333000000000005E-3</v>
      </c>
      <c r="AG8" s="6">
        <v>103</v>
      </c>
      <c r="AH8" s="13">
        <f t="shared" si="10"/>
        <v>8.8332999999999995</v>
      </c>
      <c r="AI8" s="53">
        <v>8833.2999999999993</v>
      </c>
      <c r="AJ8" s="181">
        <f t="shared" si="11"/>
        <v>94.602000000000004</v>
      </c>
      <c r="AK8" s="6">
        <v>94602</v>
      </c>
      <c r="AL8" s="30">
        <f t="shared" si="12"/>
        <v>85.768799999999999</v>
      </c>
      <c r="AM8" s="6">
        <v>85768.8</v>
      </c>
      <c r="AN8" s="190"/>
      <c r="AO8" s="185">
        <f t="shared" si="13"/>
        <v>538.4855</v>
      </c>
      <c r="AP8" s="17">
        <f t="shared" si="14"/>
        <v>538.23791056114192</v>
      </c>
      <c r="AQ8" s="53">
        <v>538485.5</v>
      </c>
      <c r="AR8" s="194"/>
      <c r="AS8" s="248">
        <f t="shared" si="15"/>
        <v>555.05909999999994</v>
      </c>
      <c r="AT8" s="81">
        <f t="shared" si="16"/>
        <v>554.80389021050314</v>
      </c>
      <c r="AU8" s="6">
        <v>555059.1</v>
      </c>
      <c r="AV8" s="30">
        <f t="shared" si="17"/>
        <v>16.573599999999999</v>
      </c>
      <c r="AW8" s="6">
        <v>16573.599999999999</v>
      </c>
      <c r="AX8" s="6">
        <v>23391.200000000001</v>
      </c>
      <c r="AY8" s="6">
        <v>6817.6</v>
      </c>
      <c r="AZ8" s="190"/>
      <c r="BA8" s="190"/>
      <c r="BB8" s="190"/>
      <c r="BC8" s="190"/>
      <c r="BD8" s="53"/>
      <c r="BE8" s="475"/>
      <c r="BF8" s="221">
        <f t="shared" si="18"/>
        <v>529.65219999999999</v>
      </c>
      <c r="BG8" s="81">
        <f t="shared" si="24"/>
        <v>529.40867201087508</v>
      </c>
      <c r="BH8" s="6">
        <v>529652.19999999995</v>
      </c>
      <c r="BI8" s="30">
        <f t="shared" si="19"/>
        <v>408.1558</v>
      </c>
      <c r="BJ8" s="81">
        <f t="shared" si="20"/>
        <v>407.96813465805735</v>
      </c>
      <c r="BK8" s="6">
        <v>408155.8</v>
      </c>
      <c r="BL8" s="30">
        <f t="shared" si="21"/>
        <v>121.49639999999999</v>
      </c>
      <c r="BM8" s="81">
        <f t="shared" si="22"/>
        <v>121.44053735281771</v>
      </c>
      <c r="BN8" s="190">
        <v>121496.4</v>
      </c>
      <c r="BO8" s="350"/>
      <c r="BP8" s="216">
        <v>536569</v>
      </c>
    </row>
    <row r="9" spans="2:69" ht="24" hidden="1" customHeight="1" x14ac:dyDescent="0.4">
      <c r="B9" s="105" t="s">
        <v>40</v>
      </c>
      <c r="C9" s="158" t="s">
        <v>74</v>
      </c>
      <c r="D9" s="165">
        <f t="shared" si="0"/>
        <v>1.3819999999999999E-2</v>
      </c>
      <c r="E9" s="54">
        <v>1.3819999999999999</v>
      </c>
      <c r="F9" s="55">
        <v>664.8</v>
      </c>
      <c r="G9" s="55">
        <v>982.2</v>
      </c>
      <c r="H9" s="159">
        <f t="shared" si="1"/>
        <v>-317.40000000000009</v>
      </c>
      <c r="I9" s="159">
        <f t="shared" si="23"/>
        <v>-34.500000000000114</v>
      </c>
      <c r="J9" s="234">
        <v>-25.8</v>
      </c>
      <c r="K9" s="574"/>
      <c r="L9" s="475"/>
      <c r="O9" s="251">
        <f t="shared" si="2"/>
        <v>290.69570000000004</v>
      </c>
      <c r="P9" s="124">
        <f t="shared" si="3"/>
        <v>286.73304925923742</v>
      </c>
      <c r="Q9" s="125">
        <v>290695.7</v>
      </c>
      <c r="R9" s="252">
        <f t="shared" si="4"/>
        <v>284.91559999999998</v>
      </c>
      <c r="S9" s="125">
        <v>284915.59999999998</v>
      </c>
      <c r="T9" s="125">
        <v>235943.5</v>
      </c>
      <c r="U9" s="125">
        <v>21332.5</v>
      </c>
      <c r="V9" s="253">
        <f t="shared" si="5"/>
        <v>83.4953</v>
      </c>
      <c r="W9" s="125">
        <v>83495.3</v>
      </c>
      <c r="X9" s="125">
        <v>1487.6</v>
      </c>
      <c r="Y9" s="252">
        <f t="shared" si="6"/>
        <v>94.893300000000011</v>
      </c>
      <c r="Z9" s="125">
        <v>94893.3</v>
      </c>
      <c r="AA9" s="224">
        <f t="shared" si="7"/>
        <v>130.06730000000002</v>
      </c>
      <c r="AB9" s="129">
        <f t="shared" si="8"/>
        <v>128.29427314513427</v>
      </c>
      <c r="AC9" s="125">
        <v>130067.3</v>
      </c>
      <c r="AD9" s="252">
        <f t="shared" si="6"/>
        <v>25.2395</v>
      </c>
      <c r="AE9" s="125">
        <v>25239.5</v>
      </c>
      <c r="AF9" s="179">
        <f t="shared" si="9"/>
        <v>-9.4710000000000009E-4</v>
      </c>
      <c r="AG9" s="125">
        <v>-22</v>
      </c>
      <c r="AH9" s="254">
        <f t="shared" si="10"/>
        <v>-0.94710000000000005</v>
      </c>
      <c r="AI9" s="131">
        <v>-947.1</v>
      </c>
      <c r="AJ9" s="255">
        <f t="shared" si="11"/>
        <v>80.651200000000003</v>
      </c>
      <c r="AK9" s="125">
        <v>80651.199999999997</v>
      </c>
      <c r="AL9" s="224">
        <f t="shared" si="12"/>
        <v>81.598300000000009</v>
      </c>
      <c r="AM9" s="125">
        <v>81598.3</v>
      </c>
      <c r="AN9" s="189"/>
      <c r="AO9" s="256">
        <f t="shared" si="13"/>
        <v>516.17489999999998</v>
      </c>
      <c r="AP9" s="80">
        <f t="shared" si="14"/>
        <v>509.13860448600343</v>
      </c>
      <c r="AQ9" s="62">
        <v>516174.9</v>
      </c>
      <c r="AR9" s="194"/>
      <c r="AS9" s="251">
        <f t="shared" si="15"/>
        <v>528.85649999999998</v>
      </c>
      <c r="AT9" s="129">
        <f t="shared" si="16"/>
        <v>521.64733384624492</v>
      </c>
      <c r="AU9" s="125">
        <v>528856.5</v>
      </c>
      <c r="AV9" s="224">
        <f t="shared" si="17"/>
        <v>12.681600000000001</v>
      </c>
      <c r="AW9" s="125">
        <v>12681.6</v>
      </c>
      <c r="AX9" s="125">
        <v>18111.599999999999</v>
      </c>
      <c r="AY9" s="125">
        <v>5430</v>
      </c>
      <c r="AZ9" s="189"/>
      <c r="BA9" s="189"/>
      <c r="BB9" s="189"/>
      <c r="BC9" s="189"/>
      <c r="BD9" s="131"/>
      <c r="BE9" s="475"/>
      <c r="BF9" s="223">
        <f t="shared" si="18"/>
        <v>517.12189999999998</v>
      </c>
      <c r="BG9" s="129">
        <f t="shared" si="24"/>
        <v>510.07269535025944</v>
      </c>
      <c r="BH9" s="125">
        <v>517121.9</v>
      </c>
      <c r="BI9" s="224">
        <f t="shared" si="19"/>
        <v>397.01120000000003</v>
      </c>
      <c r="BJ9" s="129">
        <f t="shared" si="20"/>
        <v>391.59929770570716</v>
      </c>
      <c r="BK9" s="125">
        <v>397011.20000000001</v>
      </c>
      <c r="BL9" s="224">
        <f t="shared" si="21"/>
        <v>120.11080000000001</v>
      </c>
      <c r="BM9" s="129">
        <f t="shared" si="22"/>
        <v>118.47349628139119</v>
      </c>
      <c r="BN9" s="189">
        <v>120110.8</v>
      </c>
      <c r="BO9" s="351"/>
      <c r="BP9" s="216">
        <v>514709.3</v>
      </c>
    </row>
    <row r="10" spans="2:69" ht="26.25" customHeight="1" x14ac:dyDescent="0.4">
      <c r="B10" s="204" t="s">
        <v>45</v>
      </c>
      <c r="C10" s="589" t="s">
        <v>70</v>
      </c>
      <c r="D10" s="590">
        <f t="shared" si="0"/>
        <v>3.32E-3</v>
      </c>
      <c r="E10" s="42">
        <v>0.33200000000000002</v>
      </c>
      <c r="F10" s="44">
        <v>652.70000000000005</v>
      </c>
      <c r="G10" s="44">
        <v>1143.0999999999999</v>
      </c>
      <c r="H10" s="241">
        <f t="shared" si="1"/>
        <v>-490.39999999999986</v>
      </c>
      <c r="I10" s="591" t="s">
        <v>141</v>
      </c>
      <c r="J10" s="592">
        <v>-34.4</v>
      </c>
      <c r="K10" s="561">
        <f>'国内総生産関連指標〔~2024-3-4〕 6-4-2025　'!U15</f>
        <v>39</v>
      </c>
      <c r="L10" s="475"/>
      <c r="O10" s="258">
        <f t="shared" si="2"/>
        <v>298.77209999999997</v>
      </c>
      <c r="P10" s="259">
        <f t="shared" si="3"/>
        <v>297.78345891639754</v>
      </c>
      <c r="Q10" s="260">
        <v>298772.09999999998</v>
      </c>
      <c r="R10" s="261">
        <f t="shared" si="4"/>
        <v>291.84929999999997</v>
      </c>
      <c r="S10" s="260">
        <v>291849.3</v>
      </c>
      <c r="T10" s="260">
        <v>242226.7</v>
      </c>
      <c r="U10" s="260">
        <v>20777.5</v>
      </c>
      <c r="V10" s="259">
        <f t="shared" si="5"/>
        <v>80.547300000000007</v>
      </c>
      <c r="W10" s="260">
        <v>80547.3</v>
      </c>
      <c r="X10" s="260">
        <v>-1431.4</v>
      </c>
      <c r="Y10" s="261">
        <f t="shared" si="6"/>
        <v>101.4431</v>
      </c>
      <c r="Z10" s="260">
        <v>101443.1</v>
      </c>
      <c r="AA10" s="226">
        <f t="shared" si="7"/>
        <v>128.34910000000002</v>
      </c>
      <c r="AB10" s="226">
        <f t="shared" si="8"/>
        <v>127.92439102180762</v>
      </c>
      <c r="AC10" s="260">
        <v>128349.1</v>
      </c>
      <c r="AD10" s="261">
        <f t="shared" si="6"/>
        <v>27.024400000000004</v>
      </c>
      <c r="AE10" s="260">
        <v>27024.400000000001</v>
      </c>
      <c r="AF10" s="433">
        <f t="shared" si="9"/>
        <v>-1.4512200000000003E-2</v>
      </c>
      <c r="AG10" s="295">
        <v>56.7</v>
      </c>
      <c r="AH10" s="431">
        <f t="shared" si="10"/>
        <v>-14.512200000000002</v>
      </c>
      <c r="AI10" s="297">
        <v>-14512.2</v>
      </c>
      <c r="AJ10" s="310">
        <f t="shared" si="11"/>
        <v>83.015100000000004</v>
      </c>
      <c r="AK10" s="299">
        <v>83015.100000000006</v>
      </c>
      <c r="AL10" s="311">
        <f t="shared" si="12"/>
        <v>97.527300000000011</v>
      </c>
      <c r="AM10" s="299">
        <v>97527.3</v>
      </c>
      <c r="AN10" s="300"/>
      <c r="AO10" s="704">
        <f t="shared" si="13"/>
        <v>512.67750000000001</v>
      </c>
      <c r="AP10" s="257">
        <f t="shared" si="14"/>
        <v>510.98104293744768</v>
      </c>
      <c r="AQ10" s="90">
        <v>512677.5</v>
      </c>
      <c r="AR10" s="194"/>
      <c r="AS10" s="340">
        <f t="shared" si="15"/>
        <v>530.80130000000008</v>
      </c>
      <c r="AT10" s="332">
        <f t="shared" si="16"/>
        <v>529.04487102818655</v>
      </c>
      <c r="AU10" s="333">
        <v>530801.30000000005</v>
      </c>
      <c r="AV10" s="332">
        <f t="shared" si="17"/>
        <v>18.123900000000003</v>
      </c>
      <c r="AW10" s="706">
        <v>18123.900000000001</v>
      </c>
      <c r="AX10" s="706">
        <v>24486.2</v>
      </c>
      <c r="AY10" s="706">
        <v>6362.4</v>
      </c>
      <c r="AZ10" s="707">
        <f t="shared" ref="AZ10:AZ21" si="25">BA10*0.001</f>
        <v>83.015100000000004</v>
      </c>
      <c r="BA10" s="708">
        <v>83015.100000000006</v>
      </c>
      <c r="BB10" s="707">
        <f t="shared" ref="BB10:BB21" si="26">BC10*0.001</f>
        <v>97.527300000000011</v>
      </c>
      <c r="BC10" s="709">
        <v>97527.3</v>
      </c>
      <c r="BD10" s="710">
        <f t="shared" ref="BD10:BD21" si="27">AS10-AV10</f>
        <v>512.67740000000003</v>
      </c>
      <c r="BE10" s="711"/>
      <c r="BF10" s="331">
        <f t="shared" si="18"/>
        <v>527.18970000000002</v>
      </c>
      <c r="BG10" s="332">
        <f t="shared" si="24"/>
        <v>525.44522186341351</v>
      </c>
      <c r="BH10" s="333">
        <v>527189.69999999995</v>
      </c>
      <c r="BI10" s="332">
        <f t="shared" si="19"/>
        <v>398.66550000000001</v>
      </c>
      <c r="BJ10" s="332">
        <f t="shared" si="20"/>
        <v>397.34631024997009</v>
      </c>
      <c r="BK10" s="333">
        <v>398665.5</v>
      </c>
      <c r="BL10" s="332">
        <f t="shared" si="21"/>
        <v>128.52420000000001</v>
      </c>
      <c r="BM10" s="296">
        <f t="shared" si="22"/>
        <v>128.09891161344336</v>
      </c>
      <c r="BN10" s="300">
        <v>128524.2</v>
      </c>
      <c r="BO10" s="355">
        <f>BP10*0.001</f>
        <v>514.05219999999997</v>
      </c>
      <c r="BP10" s="222">
        <v>514052.2</v>
      </c>
    </row>
    <row r="11" spans="2:69" ht="26.25" customHeight="1" x14ac:dyDescent="0.4">
      <c r="B11" s="202" t="s">
        <v>46</v>
      </c>
      <c r="C11" s="398" t="s">
        <v>70</v>
      </c>
      <c r="D11" s="239">
        <f t="shared" si="0"/>
        <v>2.758E-2</v>
      </c>
      <c r="E11" s="36">
        <v>2.758</v>
      </c>
      <c r="F11" s="11">
        <v>679.8</v>
      </c>
      <c r="G11" s="11">
        <v>1171.8</v>
      </c>
      <c r="H11" s="242">
        <f t="shared" si="1"/>
        <v>-492</v>
      </c>
      <c r="I11" s="199">
        <f t="shared" si="23"/>
        <v>-1.6000000000001364</v>
      </c>
      <c r="J11" s="570">
        <v>-22.9</v>
      </c>
      <c r="K11" s="560">
        <f>'国内総生産関連指標〔~2024-3-4〕 6-4-2025　'!U16</f>
        <v>30</v>
      </c>
      <c r="L11" s="475"/>
      <c r="O11" s="724">
        <f t="shared" si="2"/>
        <v>297.52260000000001</v>
      </c>
      <c r="P11" s="725">
        <f t="shared" si="3"/>
        <v>289.53716498958721</v>
      </c>
      <c r="Q11" s="726">
        <v>297522.59999999998</v>
      </c>
      <c r="R11" s="727">
        <f t="shared" si="4"/>
        <v>291.1626</v>
      </c>
      <c r="S11" s="726">
        <v>291162.59999999998</v>
      </c>
      <c r="T11" s="726">
        <v>241673</v>
      </c>
      <c r="U11" s="726">
        <v>19768.3</v>
      </c>
      <c r="V11" s="725">
        <f t="shared" si="5"/>
        <v>83.792600000000007</v>
      </c>
      <c r="W11" s="726">
        <v>83792.600000000006</v>
      </c>
      <c r="X11" s="726">
        <v>217.7</v>
      </c>
      <c r="Y11" s="727">
        <f t="shared" si="6"/>
        <v>104.15780000000001</v>
      </c>
      <c r="Z11" s="726">
        <v>104157.8</v>
      </c>
      <c r="AA11" s="728">
        <f t="shared" si="7"/>
        <v>130.8751</v>
      </c>
      <c r="AB11" s="728">
        <f t="shared" si="8"/>
        <v>127.36244379999611</v>
      </c>
      <c r="AC11" s="726">
        <v>130875.1</v>
      </c>
      <c r="AD11" s="727">
        <f t="shared" si="6"/>
        <v>27.3142</v>
      </c>
      <c r="AE11" s="726">
        <v>27314.2</v>
      </c>
      <c r="AF11" s="729">
        <f t="shared" si="9"/>
        <v>-9.4590000000000004E-3</v>
      </c>
      <c r="AG11" s="730">
        <v>108.6</v>
      </c>
      <c r="AH11" s="731">
        <f t="shared" si="10"/>
        <v>-9.4589999999999996</v>
      </c>
      <c r="AI11" s="732">
        <v>-9459</v>
      </c>
      <c r="AJ11" s="733">
        <f t="shared" si="11"/>
        <v>92.572100000000006</v>
      </c>
      <c r="AK11" s="730">
        <v>92572.1</v>
      </c>
      <c r="AL11" s="734">
        <f t="shared" si="12"/>
        <v>102.03110000000001</v>
      </c>
      <c r="AM11" s="730">
        <v>102031.1</v>
      </c>
      <c r="AN11" s="735"/>
      <c r="AO11" s="736">
        <f t="shared" si="13"/>
        <v>523.42280000000005</v>
      </c>
      <c r="AP11" s="737">
        <f t="shared" si="14"/>
        <v>509.37425796531664</v>
      </c>
      <c r="AQ11" s="738">
        <v>523422.8</v>
      </c>
      <c r="AR11" s="194"/>
      <c r="AS11" s="739">
        <f t="shared" si="15"/>
        <v>543.35619999999994</v>
      </c>
      <c r="AT11" s="740">
        <f t="shared" si="16"/>
        <v>528.7726503045991</v>
      </c>
      <c r="AU11" s="741">
        <v>543356.19999999995</v>
      </c>
      <c r="AV11" s="740">
        <f t="shared" si="17"/>
        <v>19.933400000000002</v>
      </c>
      <c r="AW11" s="741">
        <v>19933.400000000001</v>
      </c>
      <c r="AX11" s="741">
        <v>27964.7</v>
      </c>
      <c r="AY11" s="741">
        <v>8031.3</v>
      </c>
      <c r="AZ11" s="740">
        <f t="shared" si="25"/>
        <v>92.572100000000006</v>
      </c>
      <c r="BA11" s="741">
        <v>92572.1</v>
      </c>
      <c r="BB11" s="740">
        <f t="shared" si="26"/>
        <v>102.03110000000001</v>
      </c>
      <c r="BC11" s="741">
        <v>102031.1</v>
      </c>
      <c r="BD11" s="742">
        <f t="shared" si="27"/>
        <v>523.42279999999994</v>
      </c>
      <c r="BE11" s="743"/>
      <c r="BF11" s="744">
        <f t="shared" si="18"/>
        <v>532.88190000000009</v>
      </c>
      <c r="BG11" s="740">
        <f t="shared" si="24"/>
        <v>518.57947799684712</v>
      </c>
      <c r="BH11" s="741">
        <v>532881.9</v>
      </c>
      <c r="BI11" s="740">
        <f t="shared" si="19"/>
        <v>401.30119999999999</v>
      </c>
      <c r="BJ11" s="740">
        <f t="shared" si="20"/>
        <v>390.53037233110808</v>
      </c>
      <c r="BK11" s="741">
        <v>401301.2</v>
      </c>
      <c r="BL11" s="740">
        <f t="shared" si="21"/>
        <v>131.5806</v>
      </c>
      <c r="BM11" s="283">
        <f t="shared" si="22"/>
        <v>128.04900834971488</v>
      </c>
      <c r="BN11" s="304">
        <v>131580.6</v>
      </c>
      <c r="BO11" s="356">
        <f t="shared" ref="BO11:BO16" si="28">BP11*0.001</f>
        <v>523.09649999999999</v>
      </c>
      <c r="BP11" s="222">
        <v>523096.5</v>
      </c>
    </row>
    <row r="12" spans="2:69" ht="26.25" customHeight="1" x14ac:dyDescent="0.4">
      <c r="B12" s="202" t="s">
        <v>47</v>
      </c>
      <c r="C12" s="398" t="s">
        <v>70</v>
      </c>
      <c r="D12" s="240">
        <f t="shared" si="0"/>
        <v>7.9900000000000006E-3</v>
      </c>
      <c r="E12" s="36">
        <v>0.79900000000000004</v>
      </c>
      <c r="F12" s="11">
        <v>672.4</v>
      </c>
      <c r="G12" s="11">
        <v>1193.2</v>
      </c>
      <c r="H12" s="242">
        <f t="shared" si="1"/>
        <v>-520.80000000000007</v>
      </c>
      <c r="I12" s="199">
        <f t="shared" si="23"/>
        <v>-28.800000000000068</v>
      </c>
      <c r="J12" s="570">
        <v>-21.7</v>
      </c>
      <c r="K12" s="560">
        <f>'国内総生産関連指標〔~2024-3-4〕 6-4-2025　'!U17</f>
        <v>31.399999999999977</v>
      </c>
      <c r="L12" s="475"/>
      <c r="O12" s="264">
        <f t="shared" si="2"/>
        <v>299.84070000000003</v>
      </c>
      <c r="P12" s="265">
        <f t="shared" si="3"/>
        <v>297.46396293614026</v>
      </c>
      <c r="Q12" s="266">
        <v>299840.7</v>
      </c>
      <c r="R12" s="267">
        <f t="shared" si="4"/>
        <v>292.82320000000004</v>
      </c>
      <c r="S12" s="266">
        <v>292823.2</v>
      </c>
      <c r="T12" s="266">
        <v>243503.2</v>
      </c>
      <c r="U12" s="266">
        <v>20396.3</v>
      </c>
      <c r="V12" s="265">
        <f t="shared" si="5"/>
        <v>86.962400000000002</v>
      </c>
      <c r="W12" s="266">
        <v>86962.4</v>
      </c>
      <c r="X12" s="266">
        <v>1402.7</v>
      </c>
      <c r="Y12" s="267">
        <f t="shared" si="6"/>
        <v>106.2855</v>
      </c>
      <c r="Z12" s="266">
        <v>106285.5</v>
      </c>
      <c r="AA12" s="227">
        <f t="shared" si="7"/>
        <v>134.3802</v>
      </c>
      <c r="AB12" s="227">
        <f t="shared" si="8"/>
        <v>133.31501304576435</v>
      </c>
      <c r="AC12" s="266">
        <v>134380.20000000001</v>
      </c>
      <c r="AD12" s="267">
        <f t="shared" si="6"/>
        <v>27.0215</v>
      </c>
      <c r="AE12" s="266">
        <v>27021.5</v>
      </c>
      <c r="AF12" s="434">
        <f t="shared" si="9"/>
        <v>-1.1172999999999999E-3</v>
      </c>
      <c r="AG12" s="284">
        <v>-51</v>
      </c>
      <c r="AH12" s="430">
        <f t="shared" si="10"/>
        <v>-1.1173</v>
      </c>
      <c r="AI12" s="302">
        <v>-1117.3</v>
      </c>
      <c r="AJ12" s="313">
        <f t="shared" si="11"/>
        <v>92.009600000000006</v>
      </c>
      <c r="AK12" s="285">
        <v>92009.600000000006</v>
      </c>
      <c r="AL12" s="210">
        <f t="shared" si="12"/>
        <v>93.126800000000003</v>
      </c>
      <c r="AM12" s="285">
        <v>93126.8</v>
      </c>
      <c r="AN12" s="304"/>
      <c r="AO12" s="705">
        <f t="shared" si="13"/>
        <v>540.74080000000004</v>
      </c>
      <c r="AP12" s="249">
        <f t="shared" si="14"/>
        <v>536.45452831873342</v>
      </c>
      <c r="AQ12" s="53">
        <v>540740.80000000005</v>
      </c>
      <c r="AR12" s="194"/>
      <c r="AS12" s="286">
        <f t="shared" si="15"/>
        <v>561.90190000000007</v>
      </c>
      <c r="AT12" s="335">
        <f t="shared" si="16"/>
        <v>557.44789134812856</v>
      </c>
      <c r="AU12" s="336">
        <v>561901.9</v>
      </c>
      <c r="AV12" s="335">
        <f t="shared" si="17"/>
        <v>21.161099999999998</v>
      </c>
      <c r="AW12" s="712">
        <v>21161.1</v>
      </c>
      <c r="AX12" s="712">
        <v>30213.599999999999</v>
      </c>
      <c r="AY12" s="712">
        <v>9052.5</v>
      </c>
      <c r="AZ12" s="335">
        <f t="shared" si="25"/>
        <v>92.009600000000006</v>
      </c>
      <c r="BA12" s="336">
        <v>92009.600000000006</v>
      </c>
      <c r="BB12" s="335">
        <f t="shared" si="26"/>
        <v>93.126800000000003</v>
      </c>
      <c r="BC12" s="712">
        <v>93126.8</v>
      </c>
      <c r="BD12" s="713">
        <f t="shared" si="27"/>
        <v>540.74080000000004</v>
      </c>
      <c r="BE12" s="711"/>
      <c r="BF12" s="334">
        <f t="shared" si="18"/>
        <v>541.85810000000004</v>
      </c>
      <c r="BG12" s="335">
        <f t="shared" si="24"/>
        <v>537.56297185487961</v>
      </c>
      <c r="BH12" s="336">
        <v>541858.1</v>
      </c>
      <c r="BI12" s="335">
        <f t="shared" si="19"/>
        <v>408.60210000000001</v>
      </c>
      <c r="BJ12" s="335">
        <f t="shared" si="20"/>
        <v>405.36324765126642</v>
      </c>
      <c r="BK12" s="336">
        <v>408602.1</v>
      </c>
      <c r="BL12" s="335">
        <f t="shared" si="21"/>
        <v>133.2561</v>
      </c>
      <c r="BM12" s="283">
        <f t="shared" si="22"/>
        <v>132.19982341094655</v>
      </c>
      <c r="BN12" s="304">
        <v>133256.1</v>
      </c>
      <c r="BO12" s="356">
        <f t="shared" si="28"/>
        <v>539.38909999999998</v>
      </c>
      <c r="BP12" s="222">
        <v>539389.1</v>
      </c>
    </row>
    <row r="13" spans="2:69" ht="26.25" customHeight="1" x14ac:dyDescent="0.4">
      <c r="B13" s="202" t="s">
        <v>48</v>
      </c>
      <c r="C13" s="398" t="s">
        <v>70</v>
      </c>
      <c r="D13" s="240">
        <f t="shared" si="0"/>
        <v>-1.24E-3</v>
      </c>
      <c r="E13" s="36">
        <v>-0.124</v>
      </c>
      <c r="F13" s="11">
        <v>672.7</v>
      </c>
      <c r="G13" s="11">
        <v>1221.5999999999999</v>
      </c>
      <c r="H13" s="242">
        <f t="shared" si="1"/>
        <v>-548.89999999999986</v>
      </c>
      <c r="I13" s="199">
        <f t="shared" si="23"/>
        <v>-28.099999999999795</v>
      </c>
      <c r="J13" s="570">
        <v>-20.100000000000001</v>
      </c>
      <c r="K13" s="560">
        <f>'国内総生産関連指標〔~2024-3-4〕 6-4-2025　'!U18</f>
        <v>25.170000000000073</v>
      </c>
      <c r="L13" s="475"/>
      <c r="O13" s="286">
        <f t="shared" si="2"/>
        <v>298.33620000000002</v>
      </c>
      <c r="P13" s="702">
        <f t="shared" si="3"/>
        <v>298.70659617926231</v>
      </c>
      <c r="Q13" s="336">
        <v>298336.2</v>
      </c>
      <c r="R13" s="703">
        <f t="shared" si="4"/>
        <v>290.94400000000002</v>
      </c>
      <c r="S13" s="336">
        <v>290944</v>
      </c>
      <c r="T13" s="336">
        <v>241894.7</v>
      </c>
      <c r="U13" s="336">
        <v>21251.1</v>
      </c>
      <c r="V13" s="702">
        <f t="shared" si="5"/>
        <v>87.000600000000006</v>
      </c>
      <c r="W13" s="336">
        <v>87000.6</v>
      </c>
      <c r="X13" s="336">
        <v>210.2</v>
      </c>
      <c r="Y13" s="703">
        <f t="shared" si="6"/>
        <v>106.79810000000001</v>
      </c>
      <c r="Z13" s="336">
        <v>106798.1</v>
      </c>
      <c r="AA13" s="335">
        <f t="shared" si="7"/>
        <v>135.3366</v>
      </c>
      <c r="AB13" s="227">
        <f t="shared" si="8"/>
        <v>135.50462573591253</v>
      </c>
      <c r="AC13" s="266">
        <v>135336.6</v>
      </c>
      <c r="AD13" s="267">
        <f t="shared" si="6"/>
        <v>27.084800000000001</v>
      </c>
      <c r="AE13" s="266">
        <v>27084.799999999999</v>
      </c>
      <c r="AF13" s="434">
        <f t="shared" si="9"/>
        <v>4.4301000000000002E-3</v>
      </c>
      <c r="AG13" s="284">
        <v>-281.3</v>
      </c>
      <c r="AH13" s="430">
        <f t="shared" si="10"/>
        <v>4.4301000000000004</v>
      </c>
      <c r="AI13" s="302">
        <v>4430.1000000000004</v>
      </c>
      <c r="AJ13" s="313">
        <f t="shared" si="11"/>
        <v>89.24430000000001</v>
      </c>
      <c r="AK13" s="285">
        <v>89244.3</v>
      </c>
      <c r="AL13" s="210">
        <f t="shared" si="12"/>
        <v>84.814300000000003</v>
      </c>
      <c r="AM13" s="285">
        <v>84814.3</v>
      </c>
      <c r="AN13" s="304"/>
      <c r="AO13" s="314">
        <f t="shared" si="13"/>
        <v>544.82990000000007</v>
      </c>
      <c r="AP13" s="249">
        <f t="shared" si="14"/>
        <v>545.50632784652976</v>
      </c>
      <c r="AQ13" s="53">
        <v>544829.9</v>
      </c>
      <c r="AR13" s="194"/>
      <c r="AS13" s="286">
        <f t="shared" si="15"/>
        <v>563.98400000000004</v>
      </c>
      <c r="AT13" s="283">
        <f t="shared" si="16"/>
        <v>564.68420841843886</v>
      </c>
      <c r="AU13" s="284">
        <v>563984</v>
      </c>
      <c r="AV13" s="283">
        <f t="shared" si="17"/>
        <v>19.1541</v>
      </c>
      <c r="AW13" s="285">
        <v>19154.099999999999</v>
      </c>
      <c r="AX13" s="285">
        <v>29191.4</v>
      </c>
      <c r="AY13" s="285">
        <v>10037.299999999999</v>
      </c>
      <c r="AZ13" s="227">
        <f t="shared" si="25"/>
        <v>89.24430000000001</v>
      </c>
      <c r="BA13" s="266">
        <v>89244.3</v>
      </c>
      <c r="BB13" s="227">
        <f t="shared" si="26"/>
        <v>84.814300000000003</v>
      </c>
      <c r="BC13" s="269">
        <v>84814.3</v>
      </c>
      <c r="BD13" s="459">
        <f t="shared" si="27"/>
        <v>544.82990000000007</v>
      </c>
      <c r="BE13" s="475"/>
      <c r="BF13" s="334">
        <f t="shared" si="18"/>
        <v>540.39980000000003</v>
      </c>
      <c r="BG13" s="335">
        <f t="shared" si="24"/>
        <v>541.07072770235095</v>
      </c>
      <c r="BH13" s="336">
        <v>540399.80000000005</v>
      </c>
      <c r="BI13" s="335">
        <f t="shared" si="19"/>
        <v>406.79820000000001</v>
      </c>
      <c r="BJ13" s="335">
        <f t="shared" si="20"/>
        <v>407.30325603748651</v>
      </c>
      <c r="BK13" s="336">
        <v>406798.2</v>
      </c>
      <c r="BL13" s="335">
        <f t="shared" si="21"/>
        <v>133.60170000000002</v>
      </c>
      <c r="BM13" s="283">
        <f t="shared" si="22"/>
        <v>133.7675717890184</v>
      </c>
      <c r="BN13" s="304">
        <v>133601.70000000001</v>
      </c>
      <c r="BO13" s="356">
        <f t="shared" si="28"/>
        <v>544.90100000000007</v>
      </c>
      <c r="BP13" s="222">
        <v>544901</v>
      </c>
    </row>
    <row r="14" spans="2:69" ht="26.25" customHeight="1" x14ac:dyDescent="0.4">
      <c r="B14" s="202" t="s">
        <v>49</v>
      </c>
      <c r="C14" s="398" t="s">
        <v>70</v>
      </c>
      <c r="D14" s="240">
        <f t="shared" si="0"/>
        <v>4.8599999999999997E-3</v>
      </c>
      <c r="E14" s="36">
        <v>0.48599999999999999</v>
      </c>
      <c r="F14" s="11">
        <v>670.5</v>
      </c>
      <c r="G14" s="11">
        <v>1238.9000000000001</v>
      </c>
      <c r="H14" s="242">
        <f t="shared" si="1"/>
        <v>-568.40000000000009</v>
      </c>
      <c r="I14" s="199">
        <f t="shared" si="23"/>
        <v>-19.500000000000227</v>
      </c>
      <c r="J14" s="570">
        <v>-18.100000000000001</v>
      </c>
      <c r="K14" s="560">
        <f>'国内総生産関連指標〔~2024-3-4〕 6-4-2025　'!U19</f>
        <v>22.529999999999973</v>
      </c>
      <c r="L14" s="475"/>
      <c r="O14" s="286">
        <f t="shared" si="2"/>
        <v>303.00600000000003</v>
      </c>
      <c r="P14" s="702">
        <f t="shared" si="3"/>
        <v>301.54051310630337</v>
      </c>
      <c r="Q14" s="336">
        <v>303006</v>
      </c>
      <c r="R14" s="703">
        <f t="shared" si="4"/>
        <v>295.55129999999997</v>
      </c>
      <c r="S14" s="336">
        <v>295551.3</v>
      </c>
      <c r="T14" s="336">
        <v>246707.1</v>
      </c>
      <c r="U14" s="336">
        <v>21247.5</v>
      </c>
      <c r="V14" s="702">
        <f t="shared" si="5"/>
        <v>90.183399999999992</v>
      </c>
      <c r="W14" s="336">
        <v>90183.4</v>
      </c>
      <c r="X14" s="336">
        <v>1748.2</v>
      </c>
      <c r="Y14" s="703">
        <f t="shared" si="6"/>
        <v>107.7067</v>
      </c>
      <c r="Z14" s="336">
        <v>107706.7</v>
      </c>
      <c r="AA14" s="335">
        <f t="shared" si="7"/>
        <v>139.11779999999999</v>
      </c>
      <c r="AB14" s="227">
        <f t="shared" si="8"/>
        <v>138.44495750651831</v>
      </c>
      <c r="AC14" s="266">
        <v>139117.79999999999</v>
      </c>
      <c r="AD14" s="267">
        <f t="shared" si="6"/>
        <v>27.686900000000001</v>
      </c>
      <c r="AE14" s="266">
        <v>27686.9</v>
      </c>
      <c r="AF14" s="434">
        <f t="shared" si="9"/>
        <v>4.0444000000000009E-3</v>
      </c>
      <c r="AG14" s="284">
        <v>89.4</v>
      </c>
      <c r="AH14" s="430">
        <f t="shared" si="10"/>
        <v>4.0444000000000004</v>
      </c>
      <c r="AI14" s="302">
        <v>4044.4</v>
      </c>
      <c r="AJ14" s="313">
        <f t="shared" si="11"/>
        <v>98.692300000000003</v>
      </c>
      <c r="AK14" s="285">
        <v>98692.3</v>
      </c>
      <c r="AL14" s="210">
        <f t="shared" si="12"/>
        <v>94.647899999999993</v>
      </c>
      <c r="AM14" s="285">
        <v>94647.9</v>
      </c>
      <c r="AN14" s="304"/>
      <c r="AO14" s="314">
        <f t="shared" si="13"/>
        <v>555.71249999999998</v>
      </c>
      <c r="AP14" s="249">
        <f t="shared" si="14"/>
        <v>553.02479947455356</v>
      </c>
      <c r="AQ14" s="53">
        <v>555712.5</v>
      </c>
      <c r="AR14" s="194"/>
      <c r="AS14" s="286">
        <f t="shared" si="15"/>
        <v>576.0326</v>
      </c>
      <c r="AT14" s="283">
        <f t="shared" si="16"/>
        <v>573.24662141989927</v>
      </c>
      <c r="AU14" s="284">
        <v>576032.6</v>
      </c>
      <c r="AV14" s="283">
        <f t="shared" si="17"/>
        <v>20.3202</v>
      </c>
      <c r="AW14" s="285">
        <v>20320.2</v>
      </c>
      <c r="AX14" s="285">
        <v>31345.9</v>
      </c>
      <c r="AY14" s="285">
        <v>11025.7</v>
      </c>
      <c r="AZ14" s="227">
        <f t="shared" si="25"/>
        <v>98.692300000000003</v>
      </c>
      <c r="BA14" s="266">
        <v>98692.3</v>
      </c>
      <c r="BB14" s="227">
        <f t="shared" si="26"/>
        <v>94.647899999999993</v>
      </c>
      <c r="BC14" s="269">
        <v>94647.9</v>
      </c>
      <c r="BD14" s="459">
        <f t="shared" si="27"/>
        <v>555.7124</v>
      </c>
      <c r="BE14" s="475"/>
      <c r="BF14" s="334">
        <f t="shared" si="18"/>
        <v>551.66809999999998</v>
      </c>
      <c r="BG14" s="335">
        <f t="shared" si="24"/>
        <v>548.99996019345974</v>
      </c>
      <c r="BH14" s="336">
        <v>551668.1</v>
      </c>
      <c r="BI14" s="335">
        <f t="shared" si="19"/>
        <v>416.18509999999998</v>
      </c>
      <c r="BJ14" s="335">
        <f t="shared" si="20"/>
        <v>414.17222299623825</v>
      </c>
      <c r="BK14" s="336">
        <v>416185.1</v>
      </c>
      <c r="BL14" s="335">
        <f t="shared" si="21"/>
        <v>135.483</v>
      </c>
      <c r="BM14" s="283">
        <f t="shared" si="22"/>
        <v>134.8277371972215</v>
      </c>
      <c r="BN14" s="304">
        <v>135483</v>
      </c>
      <c r="BO14" s="356">
        <f t="shared" si="28"/>
        <v>553.87490000000003</v>
      </c>
      <c r="BP14" s="222">
        <v>553874.9</v>
      </c>
    </row>
    <row r="15" spans="2:69" ht="26.25" customHeight="1" x14ac:dyDescent="0.4">
      <c r="B15" s="202" t="s">
        <v>50</v>
      </c>
      <c r="C15" s="398" t="s">
        <v>70</v>
      </c>
      <c r="D15" s="239">
        <f t="shared" si="0"/>
        <v>9.8899999999999995E-3</v>
      </c>
      <c r="E15" s="36">
        <v>0.98899999999999999</v>
      </c>
      <c r="F15" s="11">
        <v>674.7</v>
      </c>
      <c r="G15" s="11">
        <v>1258</v>
      </c>
      <c r="H15" s="242">
        <f t="shared" si="1"/>
        <v>-583.29999999999995</v>
      </c>
      <c r="I15" s="199">
        <f t="shared" si="23"/>
        <v>-14.899999999999864</v>
      </c>
      <c r="J15" s="570">
        <v>-15.3</v>
      </c>
      <c r="K15" s="560">
        <f>'国内総生産関連指標〔~2024-3-4〕 6-4-2025　'!U20</f>
        <v>20.899999999999977</v>
      </c>
      <c r="L15" s="475"/>
      <c r="O15" s="286">
        <f t="shared" si="2"/>
        <v>304.77429999999998</v>
      </c>
      <c r="P15" s="702">
        <f t="shared" si="3"/>
        <v>301.78960084761707</v>
      </c>
      <c r="Q15" s="336">
        <v>304774.3</v>
      </c>
      <c r="R15" s="703">
        <f t="shared" si="4"/>
        <v>297.99190000000004</v>
      </c>
      <c r="S15" s="336">
        <v>297991.90000000002</v>
      </c>
      <c r="T15" s="336">
        <v>249308.79999999999</v>
      </c>
      <c r="U15" s="336">
        <v>20538.8</v>
      </c>
      <c r="V15" s="702">
        <f t="shared" si="5"/>
        <v>92.385800000000003</v>
      </c>
      <c r="W15" s="336">
        <v>92385.8</v>
      </c>
      <c r="X15" s="336">
        <v>2212.1999999999998</v>
      </c>
      <c r="Y15" s="703">
        <f t="shared" si="6"/>
        <v>109.0891</v>
      </c>
      <c r="Z15" s="336">
        <v>109089.1</v>
      </c>
      <c r="AA15" s="335">
        <f t="shared" si="7"/>
        <v>141.31540000000001</v>
      </c>
      <c r="AB15" s="227">
        <f t="shared" si="8"/>
        <v>139.93147768568855</v>
      </c>
      <c r="AC15" s="266">
        <v>141315.4</v>
      </c>
      <c r="AD15" s="267">
        <f t="shared" si="6"/>
        <v>28.390900000000002</v>
      </c>
      <c r="AE15" s="266">
        <v>28390.9</v>
      </c>
      <c r="AF15" s="434">
        <f t="shared" si="9"/>
        <v>-7.492000000000001E-4</v>
      </c>
      <c r="AG15" s="284">
        <v>-71.3</v>
      </c>
      <c r="AH15" s="430">
        <f t="shared" si="10"/>
        <v>-0.74920000000000009</v>
      </c>
      <c r="AI15" s="302">
        <v>-749.2</v>
      </c>
      <c r="AJ15" s="313">
        <f t="shared" si="11"/>
        <v>101.16119999999999</v>
      </c>
      <c r="AK15" s="285">
        <v>101161.2</v>
      </c>
      <c r="AL15" s="210">
        <f t="shared" si="12"/>
        <v>101.9104</v>
      </c>
      <c r="AM15" s="285">
        <v>101910.39999999999</v>
      </c>
      <c r="AN15" s="304"/>
      <c r="AO15" s="314">
        <f t="shared" si="13"/>
        <v>556.57050000000004</v>
      </c>
      <c r="AP15" s="249">
        <f t="shared" si="14"/>
        <v>551.11992395211371</v>
      </c>
      <c r="AQ15" s="53">
        <v>556570.5</v>
      </c>
      <c r="AR15" s="194"/>
      <c r="AS15" s="286">
        <f t="shared" si="15"/>
        <v>578.28210000000001</v>
      </c>
      <c r="AT15" s="283">
        <f t="shared" si="16"/>
        <v>572.61889908801948</v>
      </c>
      <c r="AU15" s="284">
        <v>578282.1</v>
      </c>
      <c r="AV15" s="283">
        <f t="shared" si="17"/>
        <v>21.711600000000001</v>
      </c>
      <c r="AW15" s="285">
        <v>21711.599999999999</v>
      </c>
      <c r="AX15" s="285">
        <v>33864.400000000001</v>
      </c>
      <c r="AY15" s="285">
        <v>12152.8</v>
      </c>
      <c r="AZ15" s="227">
        <f t="shared" si="25"/>
        <v>101.16119999999999</v>
      </c>
      <c r="BA15" s="266">
        <v>101161.2</v>
      </c>
      <c r="BB15" s="227">
        <f t="shared" si="26"/>
        <v>101.9104</v>
      </c>
      <c r="BC15" s="269">
        <v>101910.39999999999</v>
      </c>
      <c r="BD15" s="459">
        <f t="shared" si="27"/>
        <v>556.57050000000004</v>
      </c>
      <c r="BE15" s="475"/>
      <c r="BF15" s="334">
        <f t="shared" si="18"/>
        <v>557.31970000000001</v>
      </c>
      <c r="BG15" s="335">
        <f t="shared" si="24"/>
        <v>551.86178692728913</v>
      </c>
      <c r="BH15" s="336">
        <v>557319.69999999995</v>
      </c>
      <c r="BI15" s="335">
        <f t="shared" si="19"/>
        <v>419.91109999999998</v>
      </c>
      <c r="BJ15" s="335">
        <f t="shared" si="20"/>
        <v>415.79884937963539</v>
      </c>
      <c r="BK15" s="336">
        <v>419911.1</v>
      </c>
      <c r="BL15" s="335">
        <f t="shared" si="21"/>
        <v>137.40860000000001</v>
      </c>
      <c r="BM15" s="283">
        <f t="shared" si="22"/>
        <v>136.06293754765372</v>
      </c>
      <c r="BN15" s="304">
        <v>137408.6</v>
      </c>
      <c r="BO15" s="356">
        <f t="shared" si="28"/>
        <v>554.42959999999994</v>
      </c>
      <c r="BP15" s="222">
        <v>554429.6</v>
      </c>
    </row>
    <row r="16" spans="2:69" ht="26.25" customHeight="1" thickBot="1" x14ac:dyDescent="0.45">
      <c r="B16" s="205" t="s">
        <v>51</v>
      </c>
      <c r="C16" s="593" t="s">
        <v>70</v>
      </c>
      <c r="D16" s="594">
        <f t="shared" si="0"/>
        <v>4.6800000000000001E-3</v>
      </c>
      <c r="E16" s="54">
        <v>0.46800000000000003</v>
      </c>
      <c r="F16" s="55">
        <v>681.3</v>
      </c>
      <c r="G16" s="55">
        <v>1273.0999999999999</v>
      </c>
      <c r="H16" s="243">
        <f t="shared" si="1"/>
        <v>-591.79999999999995</v>
      </c>
      <c r="I16" s="595">
        <f t="shared" si="23"/>
        <v>-8.5</v>
      </c>
      <c r="J16" s="596">
        <v>-20.3</v>
      </c>
      <c r="K16" s="567">
        <f>'国内総生産関連指標〔~2024-3-4〕 6-4-2025　'!U21</f>
        <v>12.600000000000023</v>
      </c>
      <c r="L16" s="475"/>
      <c r="O16" s="745">
        <f t="shared" si="2"/>
        <v>303.93490000000003</v>
      </c>
      <c r="P16" s="746">
        <f t="shared" si="3"/>
        <v>302.51911056256722</v>
      </c>
      <c r="Q16" s="747">
        <v>303934.90000000002</v>
      </c>
      <c r="R16" s="748">
        <f t="shared" si="4"/>
        <v>296.52719999999999</v>
      </c>
      <c r="S16" s="747">
        <v>296527.2</v>
      </c>
      <c r="T16" s="747">
        <v>247936.6</v>
      </c>
      <c r="U16" s="747">
        <v>21411.4</v>
      </c>
      <c r="V16" s="746">
        <f t="shared" si="5"/>
        <v>91.502499999999998</v>
      </c>
      <c r="W16" s="747">
        <v>91502.5</v>
      </c>
      <c r="X16" s="747">
        <v>893</v>
      </c>
      <c r="Y16" s="748">
        <f t="shared" si="6"/>
        <v>111.8265</v>
      </c>
      <c r="Z16" s="747">
        <v>111826.5</v>
      </c>
      <c r="AA16" s="749">
        <f t="shared" si="7"/>
        <v>142.21090000000001</v>
      </c>
      <c r="AB16" s="750">
        <f t="shared" si="8"/>
        <v>141.54845323884223</v>
      </c>
      <c r="AC16" s="751">
        <v>142210.9</v>
      </c>
      <c r="AD16" s="752">
        <f t="shared" si="6"/>
        <v>29.297000000000001</v>
      </c>
      <c r="AE16" s="751">
        <v>29297</v>
      </c>
      <c r="AF16" s="753">
        <f t="shared" si="9"/>
        <v>-2.0595000000000001E-3</v>
      </c>
      <c r="AG16" s="754">
        <v>-5.0999999999999996</v>
      </c>
      <c r="AH16" s="755">
        <f t="shared" si="10"/>
        <v>-2.0594999999999999</v>
      </c>
      <c r="AI16" s="756">
        <v>-2059.5</v>
      </c>
      <c r="AJ16" s="757">
        <f t="shared" si="11"/>
        <v>95.656100000000009</v>
      </c>
      <c r="AK16" s="754">
        <v>95656.1</v>
      </c>
      <c r="AL16" s="758">
        <f t="shared" si="12"/>
        <v>97.715600000000009</v>
      </c>
      <c r="AM16" s="754">
        <v>97715.6</v>
      </c>
      <c r="AN16" s="759"/>
      <c r="AO16" s="760">
        <f t="shared" si="13"/>
        <v>556.80070000000001</v>
      </c>
      <c r="AP16" s="761">
        <f t="shared" si="14"/>
        <v>554.2070111876418</v>
      </c>
      <c r="AQ16" s="762">
        <v>556800.69999999995</v>
      </c>
      <c r="AR16" s="194"/>
      <c r="AS16" s="745">
        <f t="shared" si="15"/>
        <v>578.6898000000001</v>
      </c>
      <c r="AT16" s="749">
        <f t="shared" si="16"/>
        <v>575.99414739021393</v>
      </c>
      <c r="AU16" s="747">
        <v>578689.80000000005</v>
      </c>
      <c r="AV16" s="749">
        <f t="shared" si="17"/>
        <v>21.889099999999999</v>
      </c>
      <c r="AW16" s="747">
        <v>21889.1</v>
      </c>
      <c r="AX16" s="747">
        <v>34363.699999999997</v>
      </c>
      <c r="AY16" s="747">
        <v>12474.6</v>
      </c>
      <c r="AZ16" s="763">
        <f t="shared" si="25"/>
        <v>95.656100000000009</v>
      </c>
      <c r="BA16" s="764">
        <v>95656.1</v>
      </c>
      <c r="BB16" s="763">
        <f t="shared" si="26"/>
        <v>97.715600000000009</v>
      </c>
      <c r="BC16" s="764">
        <v>97715.6</v>
      </c>
      <c r="BD16" s="765">
        <f t="shared" si="27"/>
        <v>556.80070000000012</v>
      </c>
      <c r="BE16" s="743"/>
      <c r="BF16" s="766">
        <f t="shared" si="18"/>
        <v>558.86019999999996</v>
      </c>
      <c r="BG16" s="749">
        <f t="shared" si="24"/>
        <v>556.25691762551253</v>
      </c>
      <c r="BH16" s="747">
        <v>558860.19999999995</v>
      </c>
      <c r="BI16" s="749">
        <f t="shared" si="19"/>
        <v>417.74180000000001</v>
      </c>
      <c r="BJ16" s="749">
        <f t="shared" si="20"/>
        <v>415.79587530357924</v>
      </c>
      <c r="BK16" s="747">
        <v>417741.8</v>
      </c>
      <c r="BL16" s="749">
        <f t="shared" si="21"/>
        <v>141.11840000000001</v>
      </c>
      <c r="BM16" s="288">
        <f t="shared" si="22"/>
        <v>140.46104232193335</v>
      </c>
      <c r="BN16" s="308">
        <v>141118.39999999999</v>
      </c>
      <c r="BO16" s="357">
        <f t="shared" si="28"/>
        <v>555.91290000000004</v>
      </c>
      <c r="BP16" s="222">
        <v>555912.9</v>
      </c>
    </row>
    <row r="17" spans="2:68" ht="26.25" customHeight="1" x14ac:dyDescent="0.4">
      <c r="B17" s="206" t="s">
        <v>52</v>
      </c>
      <c r="C17" s="584" t="s">
        <v>79</v>
      </c>
      <c r="D17" s="585">
        <f t="shared" si="0"/>
        <v>-2.7E-4</v>
      </c>
      <c r="E17" s="86">
        <v>-2.7E-2</v>
      </c>
      <c r="F17" s="87">
        <v>720.8</v>
      </c>
      <c r="G17" s="87">
        <v>1376</v>
      </c>
      <c r="H17" s="244">
        <f t="shared" si="1"/>
        <v>-655.20000000000005</v>
      </c>
      <c r="I17" s="586">
        <f t="shared" si="23"/>
        <v>-63.400000000000091</v>
      </c>
      <c r="J17" s="587">
        <v>-59.1</v>
      </c>
      <c r="K17" s="588">
        <f>'国内総生産関連指標〔~2024-3-4〕 6-4-2025　'!U22</f>
        <v>60</v>
      </c>
      <c r="L17" s="475"/>
      <c r="O17" s="437">
        <f t="shared" si="2"/>
        <v>289.363</v>
      </c>
      <c r="P17" s="402">
        <f t="shared" si="3"/>
        <v>289.44114911025974</v>
      </c>
      <c r="Q17" s="403">
        <v>289363</v>
      </c>
      <c r="R17" s="370">
        <f t="shared" si="4"/>
        <v>280.84270000000004</v>
      </c>
      <c r="S17" s="403">
        <v>280842.7</v>
      </c>
      <c r="T17" s="403">
        <v>232296.9</v>
      </c>
      <c r="U17" s="403">
        <v>19913</v>
      </c>
      <c r="V17" s="402">
        <f t="shared" si="5"/>
        <v>85.940699999999993</v>
      </c>
      <c r="W17" s="403">
        <v>85940.7</v>
      </c>
      <c r="X17" s="403">
        <v>-567</v>
      </c>
      <c r="Y17" s="671">
        <f t="shared" si="6"/>
        <v>113.83160000000001</v>
      </c>
      <c r="Z17" s="403">
        <v>113831.6</v>
      </c>
      <c r="AA17" s="410">
        <f t="shared" si="7"/>
        <v>136.66800000000001</v>
      </c>
      <c r="AB17" s="226">
        <f t="shared" si="8"/>
        <v>136.70491032578798</v>
      </c>
      <c r="AC17" s="260">
        <v>136668</v>
      </c>
      <c r="AD17" s="261">
        <f t="shared" si="6"/>
        <v>30.814200000000003</v>
      </c>
      <c r="AE17" s="260">
        <v>30814.2</v>
      </c>
      <c r="AF17" s="433">
        <f t="shared" si="9"/>
        <v>-4.0789999999999999E-4</v>
      </c>
      <c r="AG17" s="295">
        <v>-99.9</v>
      </c>
      <c r="AH17" s="431">
        <f t="shared" si="10"/>
        <v>-0.40789999999999998</v>
      </c>
      <c r="AI17" s="297">
        <v>-407.9</v>
      </c>
      <c r="AJ17" s="318">
        <f t="shared" si="11"/>
        <v>84.403399999999991</v>
      </c>
      <c r="AK17" s="299">
        <v>84403.4</v>
      </c>
      <c r="AL17" s="211">
        <f t="shared" si="12"/>
        <v>84.811300000000003</v>
      </c>
      <c r="AM17" s="299">
        <v>84811.3</v>
      </c>
      <c r="AN17" s="300"/>
      <c r="AO17" s="407">
        <f t="shared" si="13"/>
        <v>538.78780000000006</v>
      </c>
      <c r="AP17" s="195">
        <f t="shared" si="14"/>
        <v>538.93331199423847</v>
      </c>
      <c r="AQ17" s="52">
        <v>538787.80000000005</v>
      </c>
      <c r="AR17" s="194"/>
      <c r="AS17" s="437">
        <f t="shared" si="15"/>
        <v>558.57890000000009</v>
      </c>
      <c r="AT17" s="412">
        <f t="shared" si="16"/>
        <v>558.72975703439943</v>
      </c>
      <c r="AU17" s="438">
        <v>558578.9</v>
      </c>
      <c r="AV17" s="412">
        <f t="shared" si="17"/>
        <v>19.791</v>
      </c>
      <c r="AW17" s="299">
        <v>19791</v>
      </c>
      <c r="AX17" s="299">
        <v>30253.7</v>
      </c>
      <c r="AY17" s="299">
        <v>10462.6</v>
      </c>
      <c r="AZ17" s="154">
        <f t="shared" si="25"/>
        <v>84.403399999999991</v>
      </c>
      <c r="BA17" s="403">
        <v>84403.4</v>
      </c>
      <c r="BB17" s="154">
        <f t="shared" si="26"/>
        <v>84.811300000000003</v>
      </c>
      <c r="BC17" s="263">
        <v>84811.3</v>
      </c>
      <c r="BD17" s="444">
        <f t="shared" si="27"/>
        <v>538.78790000000004</v>
      </c>
      <c r="BE17" s="475"/>
      <c r="BF17" s="409">
        <f t="shared" si="18"/>
        <v>539.19569999999999</v>
      </c>
      <c r="BG17" s="410">
        <f t="shared" si="24"/>
        <v>539.34132215698241</v>
      </c>
      <c r="BH17" s="411">
        <v>539195.69999999995</v>
      </c>
      <c r="BI17" s="410">
        <f t="shared" si="19"/>
        <v>394.64979999999997</v>
      </c>
      <c r="BJ17" s="410">
        <f t="shared" si="20"/>
        <v>394.75638422374038</v>
      </c>
      <c r="BK17" s="411">
        <v>394649.8</v>
      </c>
      <c r="BL17" s="410">
        <f t="shared" si="21"/>
        <v>144.54589999999999</v>
      </c>
      <c r="BM17" s="412">
        <f t="shared" si="22"/>
        <v>144.58493793324197</v>
      </c>
      <c r="BN17" s="413">
        <v>144545.9</v>
      </c>
      <c r="BO17" s="407">
        <f>BP17*0.001</f>
        <v>539.4547</v>
      </c>
      <c r="BP17" s="222">
        <v>539454.69999999995</v>
      </c>
    </row>
    <row r="18" spans="2:68" ht="26.25" customHeight="1" thickBot="1" x14ac:dyDescent="0.45">
      <c r="B18" s="202" t="s">
        <v>53</v>
      </c>
      <c r="C18" s="597" t="s">
        <v>80</v>
      </c>
      <c r="D18" s="598">
        <f t="shared" si="0"/>
        <v>-2.3499999999999997E-3</v>
      </c>
      <c r="E18" s="122">
        <v>-0.23499999999999999</v>
      </c>
      <c r="F18" s="123">
        <v>723.9</v>
      </c>
      <c r="G18" s="123">
        <v>1411</v>
      </c>
      <c r="H18" s="245">
        <f t="shared" si="1"/>
        <v>-687.1</v>
      </c>
      <c r="I18" s="599">
        <f t="shared" si="23"/>
        <v>-31.899999999999977</v>
      </c>
      <c r="J18" s="600">
        <v>-40.799999999999997</v>
      </c>
      <c r="K18" s="583">
        <f>'国内総生産関連指標〔~2024-3-4〕 6-4-2025　'!U23</f>
        <v>44.799999999999955</v>
      </c>
      <c r="L18" s="475"/>
      <c r="O18" s="439">
        <f t="shared" si="2"/>
        <v>297.98670000000004</v>
      </c>
      <c r="P18" s="718">
        <f t="shared" si="3"/>
        <v>298.68861825289434</v>
      </c>
      <c r="Q18" s="416">
        <v>297986.7</v>
      </c>
      <c r="R18" s="719">
        <f t="shared" si="4"/>
        <v>289.97470000000004</v>
      </c>
      <c r="S18" s="416">
        <v>289974.7</v>
      </c>
      <c r="T18" s="416">
        <v>241468.1</v>
      </c>
      <c r="U18" s="416">
        <v>21506.5</v>
      </c>
      <c r="V18" s="718">
        <f t="shared" si="5"/>
        <v>91.043700000000001</v>
      </c>
      <c r="W18" s="416">
        <v>91043.7</v>
      </c>
      <c r="X18" s="416">
        <v>2154.6</v>
      </c>
      <c r="Y18" s="719">
        <f t="shared" ref="Y18:Y21" si="29">Z18*0.001</f>
        <v>118.7296</v>
      </c>
      <c r="Z18" s="416">
        <v>118729.60000000001</v>
      </c>
      <c r="AA18" s="415">
        <f t="shared" si="7"/>
        <v>142.36500000000001</v>
      </c>
      <c r="AB18" s="228">
        <f t="shared" si="8"/>
        <v>142.70034581265975</v>
      </c>
      <c r="AC18" s="272">
        <v>142365</v>
      </c>
      <c r="AD18" s="273">
        <f t="shared" ref="AD18:AD21" si="30">AE18*0.001</f>
        <v>29.814900000000002</v>
      </c>
      <c r="AE18" s="272">
        <v>29814.9</v>
      </c>
      <c r="AF18" s="435">
        <f t="shared" si="9"/>
        <v>-6.6550000000000003E-3</v>
      </c>
      <c r="AG18" s="289">
        <v>-9</v>
      </c>
      <c r="AH18" s="246">
        <f t="shared" si="10"/>
        <v>-6.6550000000000002</v>
      </c>
      <c r="AI18" s="306">
        <v>-6655</v>
      </c>
      <c r="AJ18" s="319">
        <f t="shared" si="11"/>
        <v>103.8424</v>
      </c>
      <c r="AK18" s="290">
        <v>103842.4</v>
      </c>
      <c r="AL18" s="320">
        <f t="shared" si="12"/>
        <v>110.49730000000001</v>
      </c>
      <c r="AM18" s="290">
        <v>110497.3</v>
      </c>
      <c r="AN18" s="308"/>
      <c r="AO18" s="408">
        <f t="shared" si="13"/>
        <v>554.572</v>
      </c>
      <c r="AP18" s="249">
        <f t="shared" si="14"/>
        <v>555.8783140379893</v>
      </c>
      <c r="AQ18" s="53">
        <v>554572</v>
      </c>
      <c r="AR18" s="194"/>
      <c r="AS18" s="439">
        <f t="shared" si="15"/>
        <v>583.56319999999994</v>
      </c>
      <c r="AT18" s="415">
        <f t="shared" si="16"/>
        <v>584.93780383902163</v>
      </c>
      <c r="AU18" s="416">
        <v>583563.19999999995</v>
      </c>
      <c r="AV18" s="415">
        <f t="shared" si="17"/>
        <v>28.991200000000003</v>
      </c>
      <c r="AW18" s="720">
        <v>28991.200000000001</v>
      </c>
      <c r="AX18" s="720">
        <v>41348.6</v>
      </c>
      <c r="AY18" s="720">
        <v>12357.3</v>
      </c>
      <c r="AZ18" s="415">
        <f t="shared" si="25"/>
        <v>103.8424</v>
      </c>
      <c r="BA18" s="416">
        <v>103842.4</v>
      </c>
      <c r="BB18" s="415">
        <f t="shared" si="26"/>
        <v>110.49730000000001</v>
      </c>
      <c r="BC18" s="720">
        <v>110497.3</v>
      </c>
      <c r="BD18" s="721">
        <f t="shared" si="27"/>
        <v>554.57199999999989</v>
      </c>
      <c r="BE18" s="711"/>
      <c r="BF18" s="414">
        <f t="shared" si="18"/>
        <v>561.2269</v>
      </c>
      <c r="BG18" s="415">
        <f t="shared" si="24"/>
        <v>562.54888989124436</v>
      </c>
      <c r="BH18" s="416">
        <v>561226.9</v>
      </c>
      <c r="BI18" s="415">
        <f t="shared" si="19"/>
        <v>412.69150000000002</v>
      </c>
      <c r="BJ18" s="415">
        <f t="shared" si="20"/>
        <v>413.66360948228339</v>
      </c>
      <c r="BK18" s="416">
        <v>412691.5</v>
      </c>
      <c r="BL18" s="415">
        <f t="shared" si="21"/>
        <v>148.53540000000001</v>
      </c>
      <c r="BM18" s="417">
        <f t="shared" si="22"/>
        <v>148.88528040896105</v>
      </c>
      <c r="BN18" s="418">
        <v>148535.4</v>
      </c>
      <c r="BO18" s="408">
        <f t="shared" ref="BO18:BO21" si="31">BP18*0.001</f>
        <v>552.42630000000008</v>
      </c>
      <c r="BP18" s="222">
        <v>552426.30000000005</v>
      </c>
    </row>
    <row r="19" spans="2:68" ht="26.25" customHeight="1" x14ac:dyDescent="0.4">
      <c r="B19" s="202" t="s">
        <v>54</v>
      </c>
      <c r="C19" s="601" t="s">
        <v>71</v>
      </c>
      <c r="D19" s="699">
        <f t="shared" si="0"/>
        <v>2.496E-2</v>
      </c>
      <c r="E19" s="42">
        <v>2.496</v>
      </c>
      <c r="F19" s="44">
        <v>740.7</v>
      </c>
      <c r="G19" s="44">
        <v>1442.7</v>
      </c>
      <c r="H19" s="241">
        <f t="shared" si="1"/>
        <v>-702</v>
      </c>
      <c r="I19" s="603">
        <f t="shared" si="23"/>
        <v>-14.899999999999977</v>
      </c>
      <c r="J19" s="604">
        <v>-32.200000000000003</v>
      </c>
      <c r="K19" s="561">
        <f>'国内総生産関連指標〔~2024-3-4〕 6-4-2025　'!U24</f>
        <v>35.699999999999932</v>
      </c>
      <c r="L19" s="475"/>
      <c r="O19" s="668">
        <f t="shared" si="2"/>
        <v>315.40629999999999</v>
      </c>
      <c r="P19" s="276">
        <f t="shared" si="3"/>
        <v>307.72547221354978</v>
      </c>
      <c r="Q19" s="277">
        <v>315406.3</v>
      </c>
      <c r="R19" s="278">
        <f t="shared" si="4"/>
        <v>307.6028</v>
      </c>
      <c r="S19" s="277">
        <v>307602.8</v>
      </c>
      <c r="T19" s="277">
        <v>259169.5</v>
      </c>
      <c r="U19" s="277">
        <v>22042.799999999999</v>
      </c>
      <c r="V19" s="279">
        <f t="shared" si="5"/>
        <v>98.388999999999996</v>
      </c>
      <c r="W19" s="277">
        <v>98389</v>
      </c>
      <c r="X19" s="277">
        <v>2742.9</v>
      </c>
      <c r="Y19" s="715">
        <f t="shared" si="29"/>
        <v>122.03360000000001</v>
      </c>
      <c r="Z19" s="708">
        <v>122033.60000000001</v>
      </c>
      <c r="AA19" s="714">
        <f t="shared" si="7"/>
        <v>149.8922</v>
      </c>
      <c r="AB19" s="229">
        <f t="shared" si="8"/>
        <v>146.24199968779268</v>
      </c>
      <c r="AC19" s="277">
        <v>149892.20000000001</v>
      </c>
      <c r="AD19" s="278">
        <f t="shared" si="30"/>
        <v>29.460400000000003</v>
      </c>
      <c r="AE19" s="277">
        <v>29460.400000000001</v>
      </c>
      <c r="AF19" s="436">
        <f t="shared" si="9"/>
        <v>-2.28627E-2</v>
      </c>
      <c r="AG19" s="321">
        <v>-81.599999999999994</v>
      </c>
      <c r="AH19" s="432">
        <f t="shared" si="10"/>
        <v>-22.8627</v>
      </c>
      <c r="AI19" s="322">
        <v>-22862.7</v>
      </c>
      <c r="AJ19" s="323">
        <f t="shared" si="11"/>
        <v>123.52550000000001</v>
      </c>
      <c r="AK19" s="324">
        <v>123525.5</v>
      </c>
      <c r="AL19" s="325">
        <f t="shared" si="12"/>
        <v>146.38810000000001</v>
      </c>
      <c r="AM19" s="324">
        <v>146388.1</v>
      </c>
      <c r="AN19" s="326"/>
      <c r="AO19" s="697">
        <f t="shared" si="13"/>
        <v>567.13080000000002</v>
      </c>
      <c r="AP19" s="17">
        <f t="shared" si="14"/>
        <v>553.31993443646581</v>
      </c>
      <c r="AQ19" s="53">
        <v>567130.80000000005</v>
      </c>
      <c r="AR19" s="194"/>
      <c r="AS19" s="697">
        <f t="shared" si="15"/>
        <v>601.94010000000003</v>
      </c>
      <c r="AT19" s="442">
        <f t="shared" si="16"/>
        <v>587.28155245082735</v>
      </c>
      <c r="AU19" s="443">
        <v>601940.1</v>
      </c>
      <c r="AV19" s="714">
        <f t="shared" si="17"/>
        <v>34.809400000000004</v>
      </c>
      <c r="AW19" s="324">
        <v>34809.4</v>
      </c>
      <c r="AX19" s="324">
        <v>51415.4</v>
      </c>
      <c r="AY19" s="324">
        <v>16606.099999999999</v>
      </c>
      <c r="AZ19" s="496">
        <f t="shared" si="25"/>
        <v>123.52550000000001</v>
      </c>
      <c r="BA19" s="698">
        <v>123525.5</v>
      </c>
      <c r="BB19" s="496">
        <f t="shared" si="26"/>
        <v>146.38810000000001</v>
      </c>
      <c r="BC19" s="280">
        <v>146388.1</v>
      </c>
      <c r="BD19" s="448">
        <f t="shared" si="27"/>
        <v>567.13070000000005</v>
      </c>
      <c r="BE19" s="475"/>
      <c r="BF19" s="378">
        <f t="shared" si="18"/>
        <v>589.99340000000007</v>
      </c>
      <c r="BG19" s="379">
        <f t="shared" si="24"/>
        <v>575.62578051826415</v>
      </c>
      <c r="BH19" s="380">
        <v>589993.4</v>
      </c>
      <c r="BI19" s="379">
        <f t="shared" si="19"/>
        <v>438.58109999999999</v>
      </c>
      <c r="BJ19" s="379">
        <f t="shared" si="20"/>
        <v>427.90069856384633</v>
      </c>
      <c r="BK19" s="380">
        <v>438581.1</v>
      </c>
      <c r="BL19" s="379">
        <f t="shared" si="21"/>
        <v>151.41229999999999</v>
      </c>
      <c r="BM19" s="419">
        <f t="shared" si="22"/>
        <v>147.7250819544177</v>
      </c>
      <c r="BN19" s="420">
        <v>151412.29999999999</v>
      </c>
      <c r="BO19" s="358">
        <f t="shared" si="31"/>
        <v>564.46940000000006</v>
      </c>
      <c r="BP19" s="222">
        <v>564469.4</v>
      </c>
    </row>
    <row r="20" spans="2:68" ht="26.25" customHeight="1" x14ac:dyDescent="0.4">
      <c r="B20" s="202" t="s">
        <v>55</v>
      </c>
      <c r="C20" s="399" t="s">
        <v>71</v>
      </c>
      <c r="D20" s="700">
        <f t="shared" si="0"/>
        <v>3.2690000000000004E-2</v>
      </c>
      <c r="E20" s="36">
        <v>3.2690000000000001</v>
      </c>
      <c r="F20" s="11">
        <v>778.1</v>
      </c>
      <c r="G20" s="11">
        <v>1473.8</v>
      </c>
      <c r="H20" s="242">
        <f>F20-G20</f>
        <v>-695.69999999999993</v>
      </c>
      <c r="I20" s="343">
        <f t="shared" si="23"/>
        <v>6.3000000000000682</v>
      </c>
      <c r="J20" s="571">
        <v>-19</v>
      </c>
      <c r="K20" s="560">
        <f>'国内総生産関連指標〔~2024-3-4〕 6-4-2025　'!U25</f>
        <v>26.600000000000136</v>
      </c>
      <c r="L20" s="475"/>
      <c r="O20" s="669">
        <f t="shared" si="2"/>
        <v>323.19370000000004</v>
      </c>
      <c r="P20" s="265">
        <f t="shared" si="3"/>
        <v>312.96294144418943</v>
      </c>
      <c r="Q20" s="266">
        <v>323193.7</v>
      </c>
      <c r="R20" s="267">
        <f t="shared" si="4"/>
        <v>314.8877</v>
      </c>
      <c r="S20" s="266">
        <v>314887.7</v>
      </c>
      <c r="T20" s="266">
        <v>266484</v>
      </c>
      <c r="U20" s="266">
        <v>22234.799999999999</v>
      </c>
      <c r="V20" s="268">
        <f t="shared" si="5"/>
        <v>101.81960000000001</v>
      </c>
      <c r="W20" s="266">
        <v>101819.6</v>
      </c>
      <c r="X20" s="266">
        <v>636.4</v>
      </c>
      <c r="Y20" s="716">
        <f t="shared" si="29"/>
        <v>122.4584</v>
      </c>
      <c r="Z20" s="336">
        <v>122458.4</v>
      </c>
      <c r="AA20" s="382">
        <f t="shared" si="7"/>
        <v>154.43200000000002</v>
      </c>
      <c r="AB20" s="227">
        <f t="shared" si="8"/>
        <v>149.5434254229246</v>
      </c>
      <c r="AC20" s="266">
        <v>154432</v>
      </c>
      <c r="AD20" s="267">
        <f t="shared" si="30"/>
        <v>30.377599999999997</v>
      </c>
      <c r="AE20" s="266">
        <v>30377.599999999999</v>
      </c>
      <c r="AF20" s="434">
        <f t="shared" si="9"/>
        <v>-6.0637E-3</v>
      </c>
      <c r="AG20" s="284">
        <v>51.5</v>
      </c>
      <c r="AH20" s="430">
        <f t="shared" si="10"/>
        <v>-6.0636999999999999</v>
      </c>
      <c r="AI20" s="302">
        <v>-6063.7</v>
      </c>
      <c r="AJ20" s="327">
        <f t="shared" si="11"/>
        <v>132.6397</v>
      </c>
      <c r="AK20" s="285">
        <v>132639.70000000001</v>
      </c>
      <c r="AL20" s="328">
        <f t="shared" si="12"/>
        <v>138.70339999999999</v>
      </c>
      <c r="AM20" s="285">
        <v>138703.4</v>
      </c>
      <c r="AN20" s="304"/>
      <c r="AO20" s="692">
        <f t="shared" si="13"/>
        <v>594.70819999999992</v>
      </c>
      <c r="AP20" s="17">
        <f t="shared" si="14"/>
        <v>575.88259787545132</v>
      </c>
      <c r="AQ20" s="53">
        <v>594708.19999999995</v>
      </c>
      <c r="AR20" s="194"/>
      <c r="AS20" s="692">
        <f t="shared" si="15"/>
        <v>631.03340000000003</v>
      </c>
      <c r="AT20" s="421">
        <f t="shared" si="16"/>
        <v>611.05791670297958</v>
      </c>
      <c r="AU20" s="426">
        <v>631033.4</v>
      </c>
      <c r="AV20" s="382">
        <f t="shared" si="17"/>
        <v>36.325199999999995</v>
      </c>
      <c r="AW20" s="285">
        <v>36325.199999999997</v>
      </c>
      <c r="AX20" s="285">
        <v>59263</v>
      </c>
      <c r="AY20" s="285">
        <v>22937.8</v>
      </c>
      <c r="AZ20" s="84">
        <f t="shared" si="25"/>
        <v>132.6397</v>
      </c>
      <c r="BA20" s="693">
        <v>132639.70000000001</v>
      </c>
      <c r="BB20" s="84">
        <f t="shared" si="26"/>
        <v>138.70339999999999</v>
      </c>
      <c r="BC20" s="269">
        <v>138703.4</v>
      </c>
      <c r="BD20" s="451">
        <f t="shared" si="27"/>
        <v>594.70820000000003</v>
      </c>
      <c r="BE20" s="475"/>
      <c r="BF20" s="381">
        <f t="shared" si="18"/>
        <v>600.77190000000007</v>
      </c>
      <c r="BG20" s="382">
        <f t="shared" si="24"/>
        <v>581.75435028905099</v>
      </c>
      <c r="BH20" s="383">
        <v>600771.9</v>
      </c>
      <c r="BI20" s="382">
        <f t="shared" si="19"/>
        <v>447.88440000000003</v>
      </c>
      <c r="BJ20" s="382">
        <f t="shared" si="20"/>
        <v>433.70653342242105</v>
      </c>
      <c r="BK20" s="383">
        <v>447884.4</v>
      </c>
      <c r="BL20" s="382">
        <f t="shared" si="21"/>
        <v>152.88750000000002</v>
      </c>
      <c r="BM20" s="421">
        <f t="shared" si="22"/>
        <v>148.04781686662986</v>
      </c>
      <c r="BN20" s="422">
        <v>152887.5</v>
      </c>
      <c r="BO20" s="359">
        <f t="shared" si="31"/>
        <v>594.02030000000002</v>
      </c>
      <c r="BP20" s="222">
        <v>594020.30000000005</v>
      </c>
    </row>
    <row r="21" spans="2:68" ht="26.25" customHeight="1" thickBot="1" x14ac:dyDescent="0.45">
      <c r="B21" s="203" t="s">
        <v>56</v>
      </c>
      <c r="C21" s="400" t="s">
        <v>81</v>
      </c>
      <c r="D21" s="701">
        <f t="shared" si="0"/>
        <v>2.7389999999999998E-2</v>
      </c>
      <c r="E21" s="54">
        <v>2.7389999999999999</v>
      </c>
      <c r="F21" s="55" t="s">
        <v>65</v>
      </c>
      <c r="G21" s="55" t="s">
        <v>65</v>
      </c>
      <c r="H21" s="246" t="s">
        <v>65</v>
      </c>
      <c r="I21" s="344" t="s">
        <v>65</v>
      </c>
      <c r="J21" s="572" t="s">
        <v>65</v>
      </c>
      <c r="K21" s="567">
        <f>'国内総生産関連指標〔~2024-3-4〕 6-4-2025　'!U26</f>
        <v>26</v>
      </c>
      <c r="L21" s="475"/>
      <c r="O21" s="670">
        <f t="shared" si="2"/>
        <v>333.14370000000002</v>
      </c>
      <c r="P21" s="271">
        <f t="shared" si="3"/>
        <v>324.26215945259349</v>
      </c>
      <c r="Q21" s="272">
        <v>333143.7</v>
      </c>
      <c r="R21" s="273">
        <f t="shared" si="4"/>
        <v>324.59409999999997</v>
      </c>
      <c r="S21" s="272">
        <v>324594.09999999998</v>
      </c>
      <c r="T21" s="272">
        <v>276200.7</v>
      </c>
      <c r="U21" s="272">
        <v>22652.400000000001</v>
      </c>
      <c r="V21" s="274">
        <f t="shared" si="5"/>
        <v>107.7475</v>
      </c>
      <c r="W21" s="272">
        <v>107747.5</v>
      </c>
      <c r="X21" s="272">
        <v>1032.5</v>
      </c>
      <c r="Y21" s="717">
        <f t="shared" si="29"/>
        <v>126.67570000000001</v>
      </c>
      <c r="Z21" s="339">
        <v>126675.7</v>
      </c>
      <c r="AA21" s="385">
        <f t="shared" si="7"/>
        <v>162.21079999999998</v>
      </c>
      <c r="AB21" s="228">
        <f t="shared" si="8"/>
        <v>157.88629439648037</v>
      </c>
      <c r="AC21" s="272">
        <v>162210.79999999999</v>
      </c>
      <c r="AD21" s="273">
        <f t="shared" si="30"/>
        <v>31.810900000000004</v>
      </c>
      <c r="AE21" s="272">
        <v>31810.9</v>
      </c>
      <c r="AF21" s="435">
        <f t="shared" si="9"/>
        <v>-6.136E-3</v>
      </c>
      <c r="AG21" s="289">
        <v>-17.399999999999999</v>
      </c>
      <c r="AH21" s="246">
        <f t="shared" si="10"/>
        <v>-6.1360000000000001</v>
      </c>
      <c r="AI21" s="306">
        <v>-6136</v>
      </c>
      <c r="AJ21" s="329">
        <f t="shared" si="11"/>
        <v>141.36250000000001</v>
      </c>
      <c r="AK21" s="290">
        <v>141362.5</v>
      </c>
      <c r="AL21" s="330">
        <f t="shared" si="12"/>
        <v>147.49850000000001</v>
      </c>
      <c r="AM21" s="290">
        <v>147498.5</v>
      </c>
      <c r="AN21" s="308"/>
      <c r="AO21" s="695">
        <f>AQ21*0.001</f>
        <v>616.90949999999998</v>
      </c>
      <c r="AP21" s="80">
        <f t="shared" si="14"/>
        <v>600.46282327061772</v>
      </c>
      <c r="AQ21" s="62">
        <v>616909.5</v>
      </c>
      <c r="AR21" s="194"/>
      <c r="AS21" s="695">
        <f t="shared" si="15"/>
        <v>657.75019999999995</v>
      </c>
      <c r="AT21" s="423">
        <f t="shared" si="16"/>
        <v>640.21471885067979</v>
      </c>
      <c r="AU21" s="428">
        <v>657750.19999999995</v>
      </c>
      <c r="AV21" s="385">
        <f t="shared" si="17"/>
        <v>40.840699999999998</v>
      </c>
      <c r="AW21" s="290">
        <v>40840.699999999997</v>
      </c>
      <c r="AX21" s="290">
        <v>66879.399999999994</v>
      </c>
      <c r="AY21" s="290">
        <v>26038.7</v>
      </c>
      <c r="AZ21" s="694">
        <f t="shared" si="25"/>
        <v>141.36250000000001</v>
      </c>
      <c r="BA21" s="696">
        <v>141362.5</v>
      </c>
      <c r="BB21" s="694">
        <f t="shared" si="26"/>
        <v>147.49850000000001</v>
      </c>
      <c r="BC21" s="275">
        <v>147498.5</v>
      </c>
      <c r="BD21" s="454">
        <f t="shared" si="27"/>
        <v>616.90949999999998</v>
      </c>
      <c r="BE21" s="475"/>
      <c r="BF21" s="384">
        <f t="shared" si="18"/>
        <v>623.04540000000009</v>
      </c>
      <c r="BG21" s="385">
        <f t="shared" si="24"/>
        <v>606.4351414749998</v>
      </c>
      <c r="BH21" s="386">
        <v>623045.4</v>
      </c>
      <c r="BI21" s="385">
        <f t="shared" si="19"/>
        <v>464.57620000000003</v>
      </c>
      <c r="BJ21" s="385">
        <f t="shared" si="20"/>
        <v>452.19069681425748</v>
      </c>
      <c r="BK21" s="386">
        <v>464576.2</v>
      </c>
      <c r="BL21" s="385">
        <f t="shared" si="21"/>
        <v>158.4692</v>
      </c>
      <c r="BM21" s="423">
        <f t="shared" si="22"/>
        <v>154.24444466074226</v>
      </c>
      <c r="BN21" s="424">
        <v>158469.20000000001</v>
      </c>
      <c r="BO21" s="360">
        <f t="shared" si="31"/>
        <v>615.89430000000004</v>
      </c>
      <c r="BP21" s="225">
        <v>615894.30000000005</v>
      </c>
    </row>
    <row r="22" spans="2:68" ht="24.75" customHeight="1" x14ac:dyDescent="0.4">
      <c r="B22" s="649" t="s">
        <v>134</v>
      </c>
      <c r="C22" s="650"/>
      <c r="D22" s="650"/>
      <c r="E22" s="650"/>
      <c r="F22" s="650"/>
      <c r="G22" s="650"/>
      <c r="H22" s="650"/>
      <c r="I22" s="650"/>
      <c r="J22" s="650"/>
      <c r="K22" s="650"/>
      <c r="L22" s="650"/>
      <c r="M22" s="650"/>
      <c r="N22" s="650"/>
      <c r="O22" s="650"/>
      <c r="P22" s="650"/>
      <c r="Q22" s="650"/>
      <c r="R22" s="650"/>
      <c r="S22" s="650"/>
      <c r="T22" s="650"/>
      <c r="U22" s="650"/>
      <c r="V22" s="650"/>
      <c r="W22" s="650"/>
      <c r="X22" s="650"/>
      <c r="Y22" s="650"/>
      <c r="Z22" s="650"/>
      <c r="AA22" s="650"/>
      <c r="AB22" s="650"/>
      <c r="AC22" s="650"/>
      <c r="AD22" s="650"/>
      <c r="AE22" s="650"/>
      <c r="AF22" s="650"/>
      <c r="AG22" s="650"/>
      <c r="AH22" s="650"/>
      <c r="AI22" s="650"/>
      <c r="AJ22" s="650"/>
      <c r="AK22" s="650"/>
      <c r="AL22" s="650"/>
      <c r="AM22" s="650"/>
      <c r="AN22" s="650"/>
      <c r="AO22" s="650"/>
      <c r="AP22" s="650"/>
      <c r="AQ22" s="650"/>
      <c r="AR22" s="650"/>
      <c r="AS22" s="650"/>
      <c r="AT22" s="650"/>
      <c r="AU22" s="650"/>
      <c r="AV22" s="650"/>
      <c r="AW22" s="650"/>
      <c r="AX22" s="650"/>
      <c r="AY22" s="650"/>
      <c r="AZ22" s="650"/>
      <c r="BA22" s="650"/>
      <c r="BB22" s="650"/>
      <c r="BC22" s="650"/>
      <c r="BD22" s="650"/>
      <c r="BE22" s="650"/>
      <c r="BF22" s="650"/>
      <c r="BG22" s="650"/>
      <c r="BH22" s="650"/>
      <c r="BI22" s="650"/>
      <c r="BJ22" s="650"/>
      <c r="BK22" s="650"/>
      <c r="BL22" s="650"/>
      <c r="BM22" s="650"/>
      <c r="BN22" s="650"/>
      <c r="BO22" s="650"/>
    </row>
    <row r="23" spans="2:68" x14ac:dyDescent="0.4">
      <c r="B23" s="767" t="s">
        <v>146</v>
      </c>
      <c r="C23" s="768"/>
      <c r="D23" s="768"/>
      <c r="E23" s="768"/>
      <c r="F23" s="769"/>
      <c r="G23" s="769"/>
      <c r="H23" s="770"/>
      <c r="I23" s="770"/>
      <c r="J23" s="771"/>
      <c r="K23" s="771"/>
      <c r="L23" s="771"/>
      <c r="M23" s="772"/>
      <c r="N23" s="622"/>
      <c r="O23" s="773"/>
      <c r="P23" s="773"/>
      <c r="Q23" s="622"/>
      <c r="R23" s="622"/>
      <c r="S23" s="622"/>
      <c r="T23" s="622"/>
      <c r="U23" s="622"/>
      <c r="V23" s="773"/>
      <c r="W23" s="622"/>
      <c r="X23" s="622"/>
      <c r="Y23" s="774"/>
      <c r="Z23" s="622"/>
      <c r="AA23" s="622"/>
      <c r="AB23" s="622"/>
      <c r="AC23" s="622"/>
      <c r="AD23" s="622"/>
      <c r="AE23" s="622"/>
      <c r="AF23" s="622"/>
      <c r="AG23" s="622"/>
      <c r="AH23" s="775"/>
      <c r="AI23" s="622"/>
      <c r="AJ23" s="774"/>
      <c r="AK23" s="622"/>
      <c r="AL23" s="774"/>
      <c r="AM23" s="622"/>
      <c r="AN23" s="622"/>
      <c r="AO23" s="622"/>
      <c r="AP23" s="622"/>
      <c r="AQ23" s="622"/>
      <c r="AR23" s="622"/>
      <c r="AS23" s="774"/>
      <c r="AT23" s="774"/>
      <c r="AU23" s="622"/>
      <c r="AV23" s="622"/>
      <c r="AW23" s="622"/>
      <c r="AX23" s="622"/>
      <c r="AY23" s="622"/>
      <c r="AZ23" s="622"/>
      <c r="BA23" s="622"/>
      <c r="BB23" s="622"/>
      <c r="BC23" s="622"/>
      <c r="BD23" s="622"/>
      <c r="BE23" s="622"/>
      <c r="BF23" s="622"/>
      <c r="BG23" s="775"/>
      <c r="BH23" s="775"/>
      <c r="BI23" s="622"/>
      <c r="BJ23" s="774"/>
      <c r="BK23" s="774"/>
      <c r="BL23" s="622"/>
      <c r="BM23" s="775"/>
      <c r="BN23" s="775"/>
      <c r="BO23" s="776"/>
    </row>
  </sheetData>
  <mergeCells count="22">
    <mergeCell ref="BB4:BC4"/>
    <mergeCell ref="BF4:BH4"/>
    <mergeCell ref="BI4:BK4"/>
    <mergeCell ref="BL4:BN4"/>
    <mergeCell ref="BO4:BP4"/>
    <mergeCell ref="B22:BO22"/>
    <mergeCell ref="AJ4:AK4"/>
    <mergeCell ref="AL4:AM4"/>
    <mergeCell ref="AO4:AQ4"/>
    <mergeCell ref="AS4:AU4"/>
    <mergeCell ref="AV4:AW4"/>
    <mergeCell ref="AZ4:BA4"/>
    <mergeCell ref="B2:BO2"/>
    <mergeCell ref="D4:E4"/>
    <mergeCell ref="O4:Q4"/>
    <mergeCell ref="R4:S4"/>
    <mergeCell ref="V4:W4"/>
    <mergeCell ref="Y4:Z4"/>
    <mergeCell ref="AA4:AC4"/>
    <mergeCell ref="AD4:AE4"/>
    <mergeCell ref="AF4:AG4"/>
    <mergeCell ref="AH4:AI4"/>
  </mergeCells>
  <phoneticPr fontId="18"/>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国内総生産関連指標〔~2024-3-4〕 6-4-2025　</vt:lpstr>
      <vt:lpstr>GDP三面等価指標推移〔-2004〕 6-4-2025</vt:lpstr>
      <vt:lpstr>民主党政権時代(2009-2012)の緊縮財政の分析データ</vt:lpstr>
      <vt:lpstr>安倍政権時代の百兆円財政出動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理事長兼施設長 〔サービス管理〕</dc:creator>
  <cp:lastModifiedBy>Kazuo Higashi</cp:lastModifiedBy>
  <cp:lastPrinted>2025-06-08T05:33:34Z</cp:lastPrinted>
  <dcterms:created xsi:type="dcterms:W3CDTF">2025-06-04T06:14:42Z</dcterms:created>
  <dcterms:modified xsi:type="dcterms:W3CDTF">2025-06-09T03:36:23Z</dcterms:modified>
</cp:coreProperties>
</file>